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2.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3.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9.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SISINVESTIGACIONES\Downloads\"/>
    </mc:Choice>
  </mc:AlternateContent>
  <workbookProtection workbookAlgorithmName="SHA-512" workbookHashValue="FovNy6iQqIbfMCVZN7RzsCbCVI0GPvVdZ/Mmw7VOLD9rWsDIszyBWa2Kjp8rB8oX7ZAnpNrZaqckd964W6Ah+Q==" workbookSaltValue="+45Qu6cQv9T1dgEjqfa2dg==" workbookSpinCount="100000" lockStructure="1"/>
  <bookViews>
    <workbookView xWindow="0" yWindow="0" windowWidth="20490" windowHeight="7035" tabRatio="673"/>
  </bookViews>
  <sheets>
    <sheet name="Portada" sheetId="46" r:id="rId1"/>
    <sheet name="EMMET" sheetId="22" r:id="rId2"/>
    <sheet name="Datos EMMET" sheetId="39" state="hidden" r:id="rId3"/>
    <sheet name="IPI" sheetId="49" r:id="rId4"/>
    <sheet name="Datos IPI" sheetId="50" state="hidden" r:id="rId5"/>
    <sheet name="EMS" sheetId="51" r:id="rId6"/>
    <sheet name="Datos EMS" sheetId="52" state="hidden" r:id="rId7"/>
    <sheet name="Exportaciones" sheetId="8" r:id="rId8"/>
    <sheet name="PIB ant" sheetId="18" state="hidden" r:id="rId9"/>
    <sheet name="Datos CE" sheetId="38" state="hidden" r:id="rId10"/>
    <sheet name="Importaciones" sheetId="37" r:id="rId11"/>
    <sheet name="Movimiento Portuario" sheetId="20" r:id="rId12"/>
    <sheet name="Datos MP" sheetId="42" state="hidden" r:id="rId13"/>
    <sheet name="PIB" sheetId="47" r:id="rId14"/>
    <sheet name="Datos PIB" sheetId="40" state="hidden" r:id="rId15"/>
    <sheet name="RNDC" sheetId="25" r:id="rId16"/>
    <sheet name="RNDC (2)" sheetId="54" state="hidden" r:id="rId17"/>
    <sheet name="IPT" sheetId="35" r:id="rId18"/>
    <sheet name="ICTC" sheetId="19" r:id="rId19"/>
    <sheet name="Datos ICTC" sheetId="41" state="hidden" r:id="rId20"/>
    <sheet name="ACPM" sheetId="32" r:id="rId21"/>
    <sheet name="Datos ACPM" sheetId="43" state="hidden" r:id="rId22"/>
    <sheet name="Demanda de Energía" sheetId="34" r:id="rId23"/>
    <sheet name="Datos Dda Ener" sheetId="44" state="hidden" r:id="rId24"/>
    <sheet name="Piratería" sheetId="26" r:id="rId25"/>
    <sheet name="Accidentalidad Vial" sheetId="27" r:id="rId26"/>
    <sheet name="Trans. Carga Accidentalidad" sheetId="57" state="hidden" r:id="rId27"/>
    <sheet name="Portal Logístico de Colombi (2" sheetId="56" state="hidden" r:id="rId28"/>
    <sheet name="Portal Logístico de Colombia" sheetId="53" state="hidden" r:id="rId29"/>
    <sheet name="Competitividad" sheetId="23" state="hidden" r:id="rId30"/>
    <sheet name="Índ. Desempeño Logístico" sheetId="28" state="hidden" r:id="rId31"/>
    <sheet name="Observatorio Nacional Logística" sheetId="45" r:id="rId32"/>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26" l="1"/>
  <c r="C18" i="26"/>
  <c r="D18" i="26"/>
  <c r="E18" i="26"/>
  <c r="F18" i="26"/>
  <c r="G18" i="26"/>
  <c r="H17" i="26"/>
  <c r="H8" i="26"/>
  <c r="H9" i="26"/>
  <c r="H10" i="26"/>
  <c r="H11" i="26"/>
  <c r="H12" i="26"/>
  <c r="H13" i="26"/>
  <c r="H14" i="26"/>
  <c r="H15" i="26"/>
  <c r="H16" i="26"/>
  <c r="H7" i="26"/>
  <c r="H6" i="26"/>
  <c r="D52" i="34"/>
  <c r="C52" i="34"/>
  <c r="E149" i="43"/>
  <c r="E150" i="43"/>
  <c r="E151" i="43"/>
  <c r="D65" i="32" l="1"/>
  <c r="E65" i="32"/>
  <c r="D66" i="32"/>
  <c r="E66" i="32"/>
  <c r="D67" i="32"/>
  <c r="E67" i="32"/>
  <c r="E76" i="19"/>
  <c r="H45" i="25"/>
  <c r="H44" i="25"/>
  <c r="G44" i="25"/>
  <c r="H21" i="25"/>
  <c r="F119" i="25"/>
  <c r="H119" i="25"/>
  <c r="G119" i="25"/>
  <c r="D141" i="25"/>
  <c r="C119" i="25"/>
  <c r="D119" i="25"/>
  <c r="E119" i="25"/>
  <c r="H109" i="25"/>
  <c r="C100" i="25"/>
  <c r="D100" i="25"/>
  <c r="E100" i="25"/>
  <c r="F100" i="25"/>
  <c r="G100" i="25"/>
  <c r="H90" i="25"/>
  <c r="D81" i="25"/>
  <c r="E81" i="25"/>
  <c r="F81" i="25"/>
  <c r="G81" i="25"/>
  <c r="G80" i="25"/>
  <c r="C80" i="25"/>
  <c r="D80" i="25"/>
  <c r="E80" i="25"/>
  <c r="F80" i="25"/>
  <c r="C20" i="25"/>
  <c r="D20" i="25"/>
  <c r="E20" i="25"/>
  <c r="F20" i="25"/>
  <c r="G20" i="25"/>
  <c r="H20" i="25"/>
  <c r="K148" i="38"/>
  <c r="N148" i="38"/>
  <c r="O148" i="38"/>
  <c r="J148" i="38"/>
  <c r="D88" i="27"/>
  <c r="D89" i="27" s="1"/>
  <c r="G85" i="27" s="1"/>
  <c r="C89" i="27"/>
  <c r="N89" i="27"/>
  <c r="R84" i="27" s="1"/>
  <c r="M89" i="27"/>
  <c r="N88" i="27"/>
  <c r="D42" i="27"/>
  <c r="C42" i="27"/>
  <c r="C28" i="27"/>
  <c r="D28" i="27"/>
  <c r="H107" i="25"/>
  <c r="H108" i="25"/>
  <c r="H100" i="25"/>
  <c r="H89" i="25"/>
  <c r="H88" i="25"/>
  <c r="K147" i="38"/>
  <c r="N147" i="38"/>
  <c r="O147" i="38"/>
  <c r="J147" i="38"/>
  <c r="F134" i="20"/>
  <c r="D87" i="20" l="1"/>
  <c r="F87" i="20"/>
  <c r="E87" i="20"/>
  <c r="G71" i="20"/>
  <c r="D70" i="20"/>
  <c r="C31" i="20"/>
  <c r="D31" i="20"/>
  <c r="D132" i="20"/>
  <c r="K102" i="20"/>
  <c r="L102" i="20"/>
  <c r="M102" i="20"/>
  <c r="E98" i="27" l="1"/>
  <c r="E99" i="27"/>
  <c r="E100" i="27"/>
  <c r="E101" i="27"/>
  <c r="E102" i="27"/>
  <c r="E103" i="27"/>
  <c r="E96" i="27"/>
  <c r="E97" i="27"/>
  <c r="E24" i="20" l="1"/>
  <c r="E23" i="20"/>
  <c r="N101" i="27"/>
  <c r="N102" i="27" s="1"/>
  <c r="O98" i="27" s="1"/>
  <c r="O88" i="27"/>
  <c r="M102" i="27"/>
  <c r="O87" i="27"/>
  <c r="O86" i="27"/>
  <c r="O85" i="27"/>
  <c r="O84" i="27"/>
  <c r="O83" i="27"/>
  <c r="E83" i="27"/>
  <c r="E87" i="27"/>
  <c r="E86" i="27"/>
  <c r="E85" i="27"/>
  <c r="E84" i="27"/>
  <c r="D104" i="27"/>
  <c r="C104" i="27"/>
  <c r="C126" i="27"/>
  <c r="E115" i="27"/>
  <c r="E114" i="27"/>
  <c r="E113" i="27"/>
  <c r="E112" i="27"/>
  <c r="E111" i="27"/>
  <c r="G100" i="27"/>
  <c r="H100" i="27" s="1"/>
  <c r="E88" i="27" l="1"/>
  <c r="E104" i="27"/>
  <c r="E89" i="27"/>
  <c r="F100" i="27"/>
  <c r="F98" i="27"/>
  <c r="F114" i="27"/>
  <c r="F115" i="27"/>
  <c r="O97" i="27"/>
  <c r="O101" i="27"/>
  <c r="O100" i="27"/>
  <c r="O99" i="27"/>
  <c r="O89" i="27"/>
  <c r="F103" i="27"/>
  <c r="F101" i="27"/>
  <c r="F99" i="27"/>
  <c r="F96" i="27"/>
  <c r="F97" i="27"/>
  <c r="F102" i="27"/>
  <c r="F112" i="27"/>
  <c r="F113" i="27"/>
  <c r="E35" i="26" l="1"/>
  <c r="E30" i="26"/>
  <c r="E31" i="26"/>
  <c r="E32" i="26"/>
  <c r="E33" i="26"/>
  <c r="E34" i="26"/>
  <c r="E36" i="26"/>
  <c r="E148" i="43"/>
  <c r="D64" i="32" l="1"/>
  <c r="E64" i="32"/>
  <c r="K146" i="38" l="1"/>
  <c r="N146" i="38"/>
  <c r="J146" i="38"/>
  <c r="O146" i="38"/>
  <c r="O35" i="8"/>
  <c r="Q39" i="8" l="1"/>
  <c r="Q37" i="8"/>
  <c r="Q43" i="8"/>
  <c r="Q41" i="8"/>
  <c r="C38" i="26"/>
  <c r="E16" i="35" l="1"/>
  <c r="E15" i="35"/>
  <c r="E14" i="35"/>
  <c r="E13" i="35"/>
  <c r="E12" i="35"/>
  <c r="E11" i="35"/>
  <c r="E10" i="35"/>
  <c r="E9" i="35"/>
  <c r="E8" i="35"/>
  <c r="E7" i="35"/>
  <c r="N145" i="38" l="1"/>
  <c r="O145" i="38"/>
  <c r="J145" i="38"/>
  <c r="K145" i="38"/>
  <c r="E147" i="43" l="1"/>
  <c r="D63" i="32"/>
  <c r="E63" i="32"/>
  <c r="N144" i="38" l="1"/>
  <c r="O144" i="38"/>
  <c r="J144" i="38"/>
  <c r="K144" i="38"/>
  <c r="N101" i="20" l="1"/>
  <c r="G101" i="20"/>
  <c r="I67" i="42"/>
  <c r="I68" i="42"/>
  <c r="I69" i="42"/>
  <c r="I70" i="42"/>
  <c r="I71" i="42"/>
  <c r="I72" i="42"/>
  <c r="I73" i="42"/>
  <c r="I74" i="42"/>
  <c r="I66" i="42"/>
  <c r="J111" i="42"/>
  <c r="I111" i="42"/>
  <c r="J110" i="42"/>
  <c r="I110" i="42"/>
  <c r="J109" i="42"/>
  <c r="I109" i="42"/>
  <c r="J108" i="42"/>
  <c r="I108" i="42"/>
  <c r="J107" i="42"/>
  <c r="I107" i="42"/>
  <c r="J106" i="42"/>
  <c r="I106" i="42"/>
  <c r="J101" i="42"/>
  <c r="I101" i="42"/>
  <c r="J100" i="42"/>
  <c r="I100" i="42"/>
  <c r="J97" i="42"/>
  <c r="I97" i="42"/>
  <c r="J96" i="42"/>
  <c r="I96" i="42"/>
  <c r="J95" i="42"/>
  <c r="I95" i="42"/>
  <c r="J92" i="42"/>
  <c r="I92" i="42"/>
  <c r="J91" i="42"/>
  <c r="I91" i="42"/>
  <c r="J88" i="42"/>
  <c r="I88" i="42"/>
  <c r="J87" i="42"/>
  <c r="I87" i="42"/>
  <c r="J83" i="42"/>
  <c r="I83" i="42"/>
  <c r="J82" i="42"/>
  <c r="I82" i="42"/>
  <c r="J81" i="42"/>
  <c r="I81" i="42"/>
  <c r="J80" i="42"/>
  <c r="I80" i="42"/>
  <c r="J79" i="42"/>
  <c r="J84" i="42" s="1"/>
  <c r="I79" i="42"/>
  <c r="I84" i="42" s="1"/>
  <c r="J74" i="42"/>
  <c r="J73" i="42"/>
  <c r="J72" i="42"/>
  <c r="J71" i="42"/>
  <c r="J70" i="42"/>
  <c r="J69" i="42"/>
  <c r="J68" i="42"/>
  <c r="J67" i="42"/>
  <c r="J66" i="42"/>
  <c r="I76" i="42" l="1"/>
  <c r="I114" i="42"/>
  <c r="J113" i="42"/>
  <c r="J114" i="42"/>
  <c r="I113" i="42"/>
  <c r="I85" i="42"/>
  <c r="J85" i="42"/>
  <c r="J76" i="42"/>
  <c r="I75" i="42"/>
  <c r="J75" i="42"/>
  <c r="E25" i="20" l="1"/>
  <c r="E26" i="20"/>
  <c r="E27" i="20"/>
  <c r="E28" i="20"/>
  <c r="E29" i="20"/>
  <c r="E30" i="20"/>
  <c r="E31" i="20" l="1"/>
  <c r="E145" i="43"/>
  <c r="E146" i="43"/>
  <c r="D62" i="32" l="1"/>
  <c r="E62" i="32"/>
  <c r="D61" i="32" l="1"/>
  <c r="E61" i="32"/>
  <c r="N143" i="38" l="1"/>
  <c r="O143" i="38"/>
  <c r="J143" i="38"/>
  <c r="K143" i="38"/>
  <c r="D60" i="32" l="1"/>
  <c r="E60" i="32"/>
  <c r="E144" i="43"/>
  <c r="N142" i="38" l="1"/>
  <c r="O142" i="38"/>
  <c r="J142" i="38"/>
  <c r="K142" i="38"/>
  <c r="L70" i="22" l="1"/>
  <c r="H70" i="22"/>
  <c r="F47" i="22"/>
  <c r="N141" i="38" l="1"/>
  <c r="K141" i="38"/>
  <c r="O141" i="38"/>
  <c r="J141" i="38"/>
  <c r="D59" i="32" l="1"/>
  <c r="E143" i="43"/>
  <c r="E59" i="32" l="1"/>
  <c r="D30" i="27" l="1"/>
  <c r="G84" i="27" s="1"/>
  <c r="F51" i="27" l="1"/>
  <c r="F55" i="27"/>
  <c r="F59" i="27"/>
  <c r="F54" i="27"/>
  <c r="F49" i="27"/>
  <c r="F52" i="27"/>
  <c r="F56" i="27"/>
  <c r="F60" i="27"/>
  <c r="F53" i="27"/>
  <c r="F57" i="27"/>
  <c r="F50" i="27"/>
  <c r="F58" i="27"/>
  <c r="D58" i="32"/>
  <c r="E58" i="32"/>
  <c r="E142" i="43" l="1"/>
  <c r="O8" i="37" l="1"/>
  <c r="J140" i="38"/>
  <c r="K140" i="38"/>
  <c r="N140" i="38"/>
  <c r="O140" i="38"/>
  <c r="Q16" i="37" l="1"/>
  <c r="Q14" i="37"/>
  <c r="Q12" i="37"/>
  <c r="Q10" i="37"/>
  <c r="E141" i="43"/>
  <c r="D57" i="32" l="1"/>
  <c r="E57" i="32"/>
  <c r="O37" i="37" l="1"/>
  <c r="Q45" i="37" l="1"/>
  <c r="Q43" i="37"/>
  <c r="Q41" i="37"/>
  <c r="Q39" i="37"/>
  <c r="E49" i="27"/>
  <c r="E37" i="27"/>
  <c r="G21" i="25"/>
  <c r="G99" i="20"/>
  <c r="G98" i="20"/>
  <c r="G100" i="20"/>
  <c r="S30" i="42"/>
  <c r="F21" i="25" l="1"/>
  <c r="AC5" i="42" l="1"/>
  <c r="E90" i="20"/>
  <c r="G77" i="20"/>
  <c r="J29" i="20" l="1"/>
  <c r="K137" i="38" l="1"/>
  <c r="E139" i="43" l="1"/>
  <c r="E140" i="43"/>
  <c r="D44" i="32" l="1"/>
  <c r="E55" i="32"/>
  <c r="E56" i="32"/>
  <c r="D55" i="32"/>
  <c r="D56" i="32"/>
  <c r="E72" i="27" l="1"/>
  <c r="E71" i="27"/>
  <c r="E70" i="27"/>
  <c r="E69" i="27"/>
  <c r="E68" i="27"/>
  <c r="E67" i="27"/>
  <c r="E66" i="27"/>
  <c r="E65" i="27"/>
  <c r="E56" i="27"/>
  <c r="E57" i="27"/>
  <c r="E58" i="27"/>
  <c r="E59" i="27"/>
  <c r="E60" i="27"/>
  <c r="E55" i="27"/>
  <c r="E54" i="27"/>
  <c r="E53" i="27"/>
  <c r="E52" i="27"/>
  <c r="E51" i="27"/>
  <c r="E50" i="27"/>
  <c r="E39" i="27"/>
  <c r="E40" i="27"/>
  <c r="E41" i="27"/>
  <c r="E38" i="27"/>
  <c r="E25" i="27"/>
  <c r="E26" i="27"/>
  <c r="E27" i="27"/>
  <c r="E28" i="27"/>
  <c r="E29" i="27"/>
  <c r="H85" i="27" s="1"/>
  <c r="I85" i="27" s="1"/>
  <c r="E24" i="27"/>
  <c r="E23" i="27"/>
  <c r="E42" i="27"/>
  <c r="D43" i="27"/>
  <c r="Q84" i="27" s="1"/>
  <c r="R85" i="27" s="1"/>
  <c r="Q85" i="27" s="1"/>
  <c r="F25" i="27" l="1"/>
  <c r="F39" i="27"/>
  <c r="F37" i="27"/>
  <c r="F24" i="27"/>
  <c r="F29" i="27"/>
  <c r="F42" i="27"/>
  <c r="F41" i="27"/>
  <c r="F23" i="27"/>
  <c r="F38" i="27"/>
  <c r="F40" i="27"/>
  <c r="F28" i="27"/>
  <c r="F27" i="27"/>
  <c r="F26" i="27"/>
  <c r="F43" i="27" l="1"/>
  <c r="E138" i="43"/>
  <c r="E136" i="43"/>
  <c r="E137" i="43"/>
  <c r="D53" i="32" l="1"/>
  <c r="E53" i="32"/>
  <c r="D54" i="32"/>
  <c r="E54" i="32"/>
  <c r="N12" i="57" l="1"/>
  <c r="N11" i="57"/>
  <c r="N10" i="57"/>
  <c r="N9" i="57"/>
  <c r="N8" i="57"/>
  <c r="N7" i="57"/>
  <c r="M25" i="57"/>
  <c r="L25" i="57"/>
  <c r="K25" i="57"/>
  <c r="J25" i="57"/>
  <c r="I25" i="57"/>
  <c r="H25" i="57"/>
  <c r="G25" i="57"/>
  <c r="E25" i="57"/>
  <c r="D25" i="57"/>
  <c r="B25" i="57"/>
  <c r="N24" i="57"/>
  <c r="C25" i="57"/>
  <c r="N23" i="57"/>
  <c r="N22" i="57"/>
  <c r="N21" i="57"/>
  <c r="N20" i="57"/>
  <c r="N19" i="57"/>
  <c r="M13" i="57"/>
  <c r="L13" i="57"/>
  <c r="K13" i="57"/>
  <c r="J13" i="57"/>
  <c r="I13" i="57"/>
  <c r="H13" i="57"/>
  <c r="G13" i="57"/>
  <c r="F13" i="57"/>
  <c r="E13" i="57"/>
  <c r="D13" i="57"/>
  <c r="C13" i="57"/>
  <c r="B13" i="57"/>
  <c r="M51" i="57"/>
  <c r="L51" i="57"/>
  <c r="K51" i="57"/>
  <c r="J51" i="57"/>
  <c r="I51" i="57"/>
  <c r="H51" i="57"/>
  <c r="G51" i="57"/>
  <c r="E51" i="57"/>
  <c r="D51" i="57"/>
  <c r="B51" i="57"/>
  <c r="F50" i="57"/>
  <c r="F51" i="57" s="1"/>
  <c r="C50" i="57"/>
  <c r="C51" i="57" s="1"/>
  <c r="N49" i="57"/>
  <c r="N48" i="57"/>
  <c r="N47" i="57"/>
  <c r="N46" i="57"/>
  <c r="N45" i="57"/>
  <c r="M39" i="57"/>
  <c r="L39" i="57"/>
  <c r="K39" i="57"/>
  <c r="J39" i="57"/>
  <c r="I39" i="57"/>
  <c r="H39" i="57"/>
  <c r="G39" i="57"/>
  <c r="F39" i="57"/>
  <c r="E39" i="57"/>
  <c r="D39" i="57"/>
  <c r="C39" i="57"/>
  <c r="B39" i="57"/>
  <c r="N13" i="57" l="1"/>
  <c r="N25" i="57"/>
  <c r="F25" i="57"/>
  <c r="N50" i="57"/>
  <c r="N51" i="57" s="1"/>
  <c r="C43" i="27" l="1"/>
  <c r="E43" i="27" s="1"/>
  <c r="C30" i="27"/>
  <c r="E30" i="27" l="1"/>
  <c r="F30" i="27" l="1"/>
  <c r="J21" i="42"/>
  <c r="I22" i="42"/>
  <c r="I21" i="42"/>
  <c r="AD50" i="42"/>
  <c r="AD14" i="42"/>
  <c r="AC14" i="42"/>
  <c r="AC13" i="42"/>
  <c r="AC12" i="42"/>
  <c r="AC11" i="42"/>
  <c r="AD13" i="42"/>
  <c r="AD12" i="42"/>
  <c r="AD45" i="42" l="1"/>
  <c r="AC45" i="42"/>
  <c r="AD21" i="42"/>
  <c r="AC21" i="42"/>
  <c r="T20" i="42"/>
  <c r="T21" i="42"/>
  <c r="S21" i="42"/>
  <c r="S20" i="42"/>
  <c r="AC50" i="42"/>
  <c r="AD49" i="42"/>
  <c r="AC49" i="42"/>
  <c r="AD48" i="42"/>
  <c r="AC48" i="42"/>
  <c r="AD47" i="42"/>
  <c r="AC47" i="42"/>
  <c r="AD46" i="42"/>
  <c r="AC46" i="42"/>
  <c r="AD40" i="42"/>
  <c r="AC40" i="42"/>
  <c r="AI40" i="42" s="1"/>
  <c r="AD39" i="42"/>
  <c r="AC39" i="42"/>
  <c r="AI39" i="42" s="1"/>
  <c r="AD36" i="42"/>
  <c r="AC36" i="42"/>
  <c r="AD35" i="42"/>
  <c r="AC35" i="42"/>
  <c r="AI44" i="42" s="1"/>
  <c r="AD34" i="42"/>
  <c r="AC34" i="42"/>
  <c r="AD31" i="42"/>
  <c r="AC31" i="42"/>
  <c r="AI38" i="42" s="1"/>
  <c r="AD30" i="42"/>
  <c r="AC30" i="42"/>
  <c r="AI37" i="42" s="1"/>
  <c r="AD27" i="42"/>
  <c r="AC27" i="42"/>
  <c r="AI42" i="42" s="1"/>
  <c r="AD26" i="42"/>
  <c r="AC26" i="42"/>
  <c r="AI41" i="42" s="1"/>
  <c r="AD20" i="42"/>
  <c r="AC20" i="42"/>
  <c r="AD19" i="42"/>
  <c r="AC19" i="42"/>
  <c r="AC22" i="42" s="1"/>
  <c r="AI31" i="42" s="1"/>
  <c r="AD11" i="42"/>
  <c r="AD10" i="42"/>
  <c r="AC10" i="42"/>
  <c r="AD9" i="42"/>
  <c r="AC9" i="42"/>
  <c r="AD8" i="42"/>
  <c r="AC8" i="42"/>
  <c r="AD7" i="42"/>
  <c r="AC7" i="42"/>
  <c r="AD6" i="42"/>
  <c r="AC6" i="42"/>
  <c r="AD5" i="42"/>
  <c r="AC15" i="42"/>
  <c r="AI35" i="42" s="1"/>
  <c r="AC16" i="42" l="1"/>
  <c r="AI36" i="42" s="1"/>
  <c r="AI43" i="42"/>
  <c r="AC23" i="42"/>
  <c r="AI32" i="42" s="1"/>
  <c r="AO32" i="42" s="1"/>
  <c r="AC53" i="42"/>
  <c r="AI34" i="42" s="1"/>
  <c r="AC52" i="42"/>
  <c r="AI33" i="42" s="1"/>
  <c r="AD52" i="42"/>
  <c r="J20" i="42"/>
  <c r="J22" i="42"/>
  <c r="I20" i="42"/>
  <c r="AI45" i="42" l="1"/>
  <c r="E52" i="32" l="1"/>
  <c r="E51" i="32"/>
  <c r="E50" i="32"/>
  <c r="D52" i="32"/>
  <c r="D51" i="32"/>
  <c r="D50" i="32"/>
  <c r="D49" i="32"/>
  <c r="E48" i="32"/>
  <c r="D48" i="32"/>
  <c r="E47" i="32"/>
  <c r="E46" i="32"/>
  <c r="E45" i="32"/>
  <c r="E44" i="32"/>
  <c r="E43" i="32"/>
  <c r="E134" i="43" l="1"/>
  <c r="E135" i="43"/>
  <c r="AI46" i="42" l="1"/>
  <c r="I11" i="42" l="1"/>
  <c r="E133" i="43" l="1"/>
  <c r="E131" i="43"/>
  <c r="E132" i="43"/>
  <c r="E49" i="32"/>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5"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8" i="38"/>
  <c r="K139" i="38"/>
  <c r="K3" i="38"/>
  <c r="E21" i="25" l="1"/>
  <c r="E130" i="43"/>
  <c r="E127" i="43"/>
  <c r="E128" i="43"/>
  <c r="E129" i="43"/>
  <c r="D45" i="32"/>
  <c r="D46" i="32"/>
  <c r="D47" i="32"/>
  <c r="AO49" i="42" l="1"/>
  <c r="AO48" i="42"/>
  <c r="AO47" i="42"/>
  <c r="AO46" i="42"/>
  <c r="AO45" i="42"/>
  <c r="AO44" i="42"/>
  <c r="AO43" i="42"/>
  <c r="AO38" i="42"/>
  <c r="AO37" i="42"/>
  <c r="AO36" i="42"/>
  <c r="AO35" i="42"/>
  <c r="AO34" i="42"/>
  <c r="AO33" i="42"/>
  <c r="AI47" i="42"/>
  <c r="AO39" i="42" l="1"/>
  <c r="AO50" i="42"/>
  <c r="S11" i="42" l="1"/>
  <c r="J50" i="42"/>
  <c r="I50" i="42"/>
  <c r="J49" i="42"/>
  <c r="I49" i="42"/>
  <c r="J48" i="42"/>
  <c r="I48" i="42"/>
  <c r="J47" i="42"/>
  <c r="I47" i="42"/>
  <c r="J46" i="42"/>
  <c r="J53" i="42" s="1"/>
  <c r="I46" i="42"/>
  <c r="I53" i="42" s="1"/>
  <c r="J45" i="42"/>
  <c r="J52" i="42" s="1"/>
  <c r="I45" i="42"/>
  <c r="I52" i="42" s="1"/>
  <c r="J40" i="42"/>
  <c r="I40" i="42"/>
  <c r="AK40" i="42" s="1"/>
  <c r="AQ36" i="42" s="1"/>
  <c r="J39" i="42"/>
  <c r="I39" i="42"/>
  <c r="AK39" i="42" s="1"/>
  <c r="AQ47" i="42" s="1"/>
  <c r="J36" i="42"/>
  <c r="I36" i="42"/>
  <c r="J35" i="42"/>
  <c r="I35" i="42"/>
  <c r="AK44" i="42" s="1"/>
  <c r="AQ38" i="42" s="1"/>
  <c r="J34" i="42"/>
  <c r="I34" i="42"/>
  <c r="AK43" i="42" s="1"/>
  <c r="AQ49" i="42" s="1"/>
  <c r="J31" i="42"/>
  <c r="I31" i="42"/>
  <c r="AK38" i="42" s="1"/>
  <c r="AQ35" i="42" s="1"/>
  <c r="J30" i="42"/>
  <c r="I30" i="42"/>
  <c r="AK37" i="42" s="1"/>
  <c r="AQ46" i="42" s="1"/>
  <c r="J27" i="42"/>
  <c r="I27" i="42"/>
  <c r="AK42" i="42" s="1"/>
  <c r="AQ37" i="42" s="1"/>
  <c r="J26" i="42"/>
  <c r="I26" i="42"/>
  <c r="AK41" i="42" s="1"/>
  <c r="AQ48" i="42" s="1"/>
  <c r="J19" i="42"/>
  <c r="J24" i="42" s="1"/>
  <c r="I19" i="42"/>
  <c r="J18" i="42"/>
  <c r="J23" i="42" s="1"/>
  <c r="I18" i="42"/>
  <c r="J13" i="42"/>
  <c r="I13" i="42"/>
  <c r="J12" i="42"/>
  <c r="I12" i="42"/>
  <c r="J11" i="42"/>
  <c r="J10" i="42"/>
  <c r="I10" i="42"/>
  <c r="J9" i="42"/>
  <c r="I9" i="42"/>
  <c r="J8" i="42"/>
  <c r="I8" i="42"/>
  <c r="J7" i="42"/>
  <c r="I7" i="42"/>
  <c r="J6" i="42"/>
  <c r="I6" i="42"/>
  <c r="J5" i="42"/>
  <c r="I5" i="42"/>
  <c r="J14" i="42" l="1"/>
  <c r="J56" i="42" s="1"/>
  <c r="J15" i="42"/>
  <c r="AK31" i="42"/>
  <c r="AQ43" i="42" s="1"/>
  <c r="I23" i="42"/>
  <c r="I24" i="42"/>
  <c r="AK32" i="42"/>
  <c r="AQ32" i="42" s="1"/>
  <c r="I15" i="42"/>
  <c r="AK36" i="42" s="1"/>
  <c r="AQ34" i="42" s="1"/>
  <c r="I14" i="42"/>
  <c r="AK33" i="42"/>
  <c r="AQ44" i="42" s="1"/>
  <c r="AK34" i="42"/>
  <c r="AQ33" i="42" s="1"/>
  <c r="I56" i="42" l="1"/>
  <c r="AK35" i="42"/>
  <c r="AQ39" i="42"/>
  <c r="AK46" i="42"/>
  <c r="J130" i="42"/>
  <c r="I130" i="42"/>
  <c r="J129" i="42"/>
  <c r="I129" i="42"/>
  <c r="J128" i="42"/>
  <c r="I128" i="42"/>
  <c r="J127" i="42"/>
  <c r="I127" i="42"/>
  <c r="J126" i="42"/>
  <c r="I126" i="42"/>
  <c r="J125" i="42"/>
  <c r="I125" i="42"/>
  <c r="AQ45" i="42" l="1"/>
  <c r="AK45" i="42"/>
  <c r="AK47" i="42" s="1"/>
  <c r="I132" i="42"/>
  <c r="I133" i="42"/>
  <c r="J132" i="42"/>
  <c r="L17" i="45"/>
  <c r="L18" i="45"/>
  <c r="L20" i="45"/>
  <c r="F18" i="45"/>
  <c r="AQ50" i="42" l="1"/>
  <c r="T50" i="42"/>
  <c r="S50" i="42"/>
  <c r="T49" i="42"/>
  <c r="S49" i="42"/>
  <c r="T48" i="42"/>
  <c r="S48" i="42"/>
  <c r="T47" i="42"/>
  <c r="S47" i="42"/>
  <c r="T46" i="42"/>
  <c r="S46" i="42"/>
  <c r="T45" i="42"/>
  <c r="S45" i="42"/>
  <c r="T40" i="42"/>
  <c r="S40" i="42"/>
  <c r="AJ40" i="42" s="1"/>
  <c r="AP36" i="42" s="1"/>
  <c r="T39" i="42"/>
  <c r="S39" i="42"/>
  <c r="AJ39" i="42" s="1"/>
  <c r="AP47" i="42" s="1"/>
  <c r="T36" i="42"/>
  <c r="S36" i="42"/>
  <c r="T35" i="42"/>
  <c r="S35" i="42"/>
  <c r="AJ44" i="42" s="1"/>
  <c r="AP38" i="42" s="1"/>
  <c r="T34" i="42"/>
  <c r="S34" i="42"/>
  <c r="T31" i="42"/>
  <c r="S31" i="42"/>
  <c r="AJ38" i="42" s="1"/>
  <c r="AP35" i="42" s="1"/>
  <c r="T30" i="42"/>
  <c r="AJ37" i="42"/>
  <c r="AP46" i="42" s="1"/>
  <c r="T27" i="42"/>
  <c r="S27" i="42"/>
  <c r="AJ42" i="42" s="1"/>
  <c r="AP37" i="42" s="1"/>
  <c r="T26" i="42"/>
  <c r="S26" i="42"/>
  <c r="AJ41" i="42" s="1"/>
  <c r="AP48" i="42" s="1"/>
  <c r="T19" i="42"/>
  <c r="S19" i="42"/>
  <c r="S23" i="42" s="1"/>
  <c r="AJ32" i="42" s="1"/>
  <c r="T18" i="42"/>
  <c r="S18" i="42"/>
  <c r="S22" i="42" s="1"/>
  <c r="AJ31" i="42" s="1"/>
  <c r="T13" i="42"/>
  <c r="S13" i="42"/>
  <c r="T12" i="42"/>
  <c r="S12" i="42"/>
  <c r="T11" i="42"/>
  <c r="T10" i="42"/>
  <c r="S10" i="42"/>
  <c r="T9" i="42"/>
  <c r="S9" i="42"/>
  <c r="T8" i="42"/>
  <c r="S8" i="42"/>
  <c r="T7" i="42"/>
  <c r="S7" i="42"/>
  <c r="T6" i="42"/>
  <c r="S6" i="42"/>
  <c r="T5" i="42"/>
  <c r="S5" i="42"/>
  <c r="AJ43" i="42" l="1"/>
  <c r="AP49" i="42" s="1"/>
  <c r="AP32" i="42"/>
  <c r="AP43" i="42"/>
  <c r="S14" i="42"/>
  <c r="S15" i="42"/>
  <c r="S53" i="42"/>
  <c r="AJ34" i="42" s="1"/>
  <c r="AP33" i="42" s="1"/>
  <c r="S52" i="42"/>
  <c r="AJ33" i="42" s="1"/>
  <c r="AP44" i="42" s="1"/>
  <c r="T52" i="42"/>
  <c r="AJ36" i="42" l="1"/>
  <c r="AJ35" i="42"/>
  <c r="AP34" i="42" l="1"/>
  <c r="E102" i="20" s="1"/>
  <c r="D133" i="20" s="1"/>
  <c r="AJ46" i="42"/>
  <c r="AP45" i="42"/>
  <c r="E133" i="20" s="1"/>
  <c r="AJ45" i="42"/>
  <c r="AP39" i="42"/>
  <c r="G59" i="20"/>
  <c r="F133" i="20" l="1"/>
  <c r="AJ47" i="42"/>
  <c r="AP50" i="42"/>
  <c r="J30" i="20" l="1"/>
  <c r="E126" i="43" l="1"/>
  <c r="D43" i="32"/>
  <c r="E24" i="32" l="1"/>
  <c r="E25" i="32"/>
  <c r="E26" i="32"/>
  <c r="E27" i="32"/>
  <c r="E28" i="32"/>
  <c r="E29" i="32"/>
  <c r="E30" i="32"/>
  <c r="E31" i="32"/>
  <c r="E32" i="32"/>
  <c r="E33" i="32"/>
  <c r="E34" i="32"/>
  <c r="E35" i="32"/>
  <c r="E36" i="32"/>
  <c r="E37" i="32"/>
  <c r="E38" i="32"/>
  <c r="E39" i="32"/>
  <c r="E40" i="32"/>
  <c r="E41" i="32"/>
  <c r="E42" i="32"/>
  <c r="E123" i="43"/>
  <c r="E124" i="43"/>
  <c r="E125" i="43"/>
  <c r="D40" i="32" l="1"/>
  <c r="D41" i="32"/>
  <c r="D42" i="32"/>
  <c r="M105" i="53" l="1"/>
  <c r="D105" i="53"/>
  <c r="C180" i="53"/>
  <c r="D180" i="53"/>
  <c r="L180" i="53"/>
  <c r="M180" i="53"/>
  <c r="D127" i="53"/>
  <c r="E122" i="53" s="1"/>
  <c r="M36" i="53"/>
  <c r="D36" i="53"/>
  <c r="C36" i="53" l="1"/>
  <c r="F224" i="56"/>
  <c r="D224" i="56"/>
  <c r="C224" i="56"/>
  <c r="G223" i="56"/>
  <c r="E223" i="56"/>
  <c r="G222" i="56"/>
  <c r="E222" i="56"/>
  <c r="G221" i="56"/>
  <c r="E221" i="56"/>
  <c r="G220" i="56"/>
  <c r="E220" i="56"/>
  <c r="G219" i="56"/>
  <c r="E219" i="56"/>
  <c r="G218" i="56"/>
  <c r="E218" i="56"/>
  <c r="G217" i="56"/>
  <c r="E217" i="56"/>
  <c r="G216" i="56"/>
  <c r="E216" i="56"/>
  <c r="G215" i="56"/>
  <c r="E215" i="56"/>
  <c r="G214" i="56"/>
  <c r="E214" i="56"/>
  <c r="G213" i="56"/>
  <c r="E213" i="56"/>
  <c r="G212" i="56"/>
  <c r="E212" i="56"/>
  <c r="P205" i="56"/>
  <c r="F205" i="56"/>
  <c r="P204" i="56"/>
  <c r="F204" i="56"/>
  <c r="P203" i="56"/>
  <c r="F203" i="56"/>
  <c r="P202" i="56"/>
  <c r="F202" i="56"/>
  <c r="P201" i="56"/>
  <c r="F201" i="56"/>
  <c r="P200" i="56"/>
  <c r="F200" i="56"/>
  <c r="P199" i="56"/>
  <c r="F199" i="56"/>
  <c r="P198" i="56"/>
  <c r="F198" i="56"/>
  <c r="I193" i="56"/>
  <c r="J189" i="56" s="1"/>
  <c r="D193" i="56"/>
  <c r="M172" i="56"/>
  <c r="L172" i="56"/>
  <c r="D172" i="56"/>
  <c r="C172" i="56"/>
  <c r="N171" i="56"/>
  <c r="E171" i="56"/>
  <c r="N170" i="56"/>
  <c r="E170" i="56"/>
  <c r="N169" i="56"/>
  <c r="E169" i="56"/>
  <c r="N168" i="56"/>
  <c r="E168" i="56"/>
  <c r="N167" i="56"/>
  <c r="E167" i="56"/>
  <c r="N166" i="56"/>
  <c r="E166" i="56"/>
  <c r="N165" i="56"/>
  <c r="E165" i="56"/>
  <c r="N164" i="56"/>
  <c r="E164" i="56"/>
  <c r="N163" i="56"/>
  <c r="E163" i="56"/>
  <c r="N162" i="56"/>
  <c r="E162" i="56"/>
  <c r="N161" i="56"/>
  <c r="E161" i="56"/>
  <c r="N160" i="56"/>
  <c r="E160" i="56"/>
  <c r="F152" i="56"/>
  <c r="D152" i="56"/>
  <c r="C152" i="56"/>
  <c r="G151" i="56"/>
  <c r="E151" i="56"/>
  <c r="G150" i="56"/>
  <c r="E150" i="56"/>
  <c r="G149" i="56"/>
  <c r="E149" i="56"/>
  <c r="G148" i="56"/>
  <c r="E148" i="56"/>
  <c r="G147" i="56"/>
  <c r="E147" i="56"/>
  <c r="G146" i="56"/>
  <c r="E146" i="56"/>
  <c r="G145" i="56"/>
  <c r="E145" i="56"/>
  <c r="G144" i="56"/>
  <c r="E144" i="56"/>
  <c r="G143" i="56"/>
  <c r="E143" i="56"/>
  <c r="G142" i="56"/>
  <c r="E142" i="56"/>
  <c r="G141" i="56"/>
  <c r="E141" i="56"/>
  <c r="G140" i="56"/>
  <c r="E140" i="56"/>
  <c r="P134" i="56"/>
  <c r="F134" i="56"/>
  <c r="P133" i="56"/>
  <c r="F133" i="56"/>
  <c r="P132" i="56"/>
  <c r="F132" i="56"/>
  <c r="P131" i="56"/>
  <c r="F131" i="56"/>
  <c r="P130" i="56"/>
  <c r="F130" i="56"/>
  <c r="P129" i="56"/>
  <c r="F129" i="56"/>
  <c r="P128" i="56"/>
  <c r="F128" i="56"/>
  <c r="P127" i="56"/>
  <c r="F127" i="56"/>
  <c r="P126" i="56"/>
  <c r="F126" i="56"/>
  <c r="I119" i="56"/>
  <c r="J118" i="56" s="1"/>
  <c r="D119" i="56"/>
  <c r="E191" i="56" s="1"/>
  <c r="M97" i="56"/>
  <c r="L97" i="56"/>
  <c r="D97" i="56"/>
  <c r="C97" i="56"/>
  <c r="N96" i="56"/>
  <c r="E96" i="56"/>
  <c r="N95" i="56"/>
  <c r="E95" i="56"/>
  <c r="N94" i="56"/>
  <c r="E94" i="56"/>
  <c r="N93" i="56"/>
  <c r="E93" i="56"/>
  <c r="N92" i="56"/>
  <c r="E92" i="56"/>
  <c r="N91" i="56"/>
  <c r="E91" i="56"/>
  <c r="N90" i="56"/>
  <c r="E90" i="56"/>
  <c r="N89" i="56"/>
  <c r="E89" i="56"/>
  <c r="N88" i="56"/>
  <c r="E88" i="56"/>
  <c r="N87" i="56"/>
  <c r="E87" i="56"/>
  <c r="N86" i="56"/>
  <c r="E86" i="56"/>
  <c r="N85" i="56"/>
  <c r="E85" i="56"/>
  <c r="F79" i="56"/>
  <c r="D79" i="56"/>
  <c r="C79" i="56"/>
  <c r="G78" i="56"/>
  <c r="E78" i="56"/>
  <c r="G77" i="56"/>
  <c r="E77" i="56"/>
  <c r="G76" i="56"/>
  <c r="E76" i="56"/>
  <c r="G75" i="56"/>
  <c r="E75" i="56"/>
  <c r="G74" i="56"/>
  <c r="E74" i="56"/>
  <c r="G73" i="56"/>
  <c r="E73" i="56"/>
  <c r="G72" i="56"/>
  <c r="E72" i="56"/>
  <c r="G71" i="56"/>
  <c r="E71" i="56"/>
  <c r="G70" i="56"/>
  <c r="E70" i="56"/>
  <c r="G69" i="56"/>
  <c r="E69" i="56"/>
  <c r="G68" i="56"/>
  <c r="E68" i="56"/>
  <c r="G67" i="56"/>
  <c r="E67" i="56"/>
  <c r="P62" i="56"/>
  <c r="F62" i="56"/>
  <c r="P61" i="56"/>
  <c r="F61" i="56"/>
  <c r="P60" i="56"/>
  <c r="F60" i="56"/>
  <c r="P59" i="56"/>
  <c r="F59" i="56"/>
  <c r="P58" i="56"/>
  <c r="F58" i="56"/>
  <c r="P57" i="56"/>
  <c r="F57" i="56"/>
  <c r="P56" i="56"/>
  <c r="F56" i="56"/>
  <c r="P55" i="56"/>
  <c r="F55" i="56"/>
  <c r="I48" i="56"/>
  <c r="J46" i="56" s="1"/>
  <c r="D48" i="56"/>
  <c r="E45" i="56" s="1"/>
  <c r="M28" i="56"/>
  <c r="L28" i="56"/>
  <c r="D28" i="56"/>
  <c r="C28" i="56"/>
  <c r="N27" i="56"/>
  <c r="F27" i="56"/>
  <c r="E27" i="56"/>
  <c r="N26" i="56"/>
  <c r="F26" i="56"/>
  <c r="E26" i="56"/>
  <c r="N25" i="56"/>
  <c r="F25" i="56"/>
  <c r="E25" i="56"/>
  <c r="N24" i="56"/>
  <c r="E24" i="56"/>
  <c r="N23" i="56"/>
  <c r="E23" i="56"/>
  <c r="N22" i="56"/>
  <c r="E22" i="56"/>
  <c r="N21" i="56"/>
  <c r="E21" i="56"/>
  <c r="N20" i="56"/>
  <c r="E20" i="56"/>
  <c r="N19" i="56"/>
  <c r="E19" i="56"/>
  <c r="N18" i="56"/>
  <c r="E18" i="56"/>
  <c r="N17" i="56"/>
  <c r="E17" i="56"/>
  <c r="N16" i="56"/>
  <c r="E16" i="56"/>
  <c r="E47" i="56" l="1"/>
  <c r="N172" i="56"/>
  <c r="E117" i="56"/>
  <c r="E43" i="56"/>
  <c r="E44" i="56"/>
  <c r="J188" i="56"/>
  <c r="E46" i="56"/>
  <c r="E79" i="56"/>
  <c r="J190" i="56"/>
  <c r="E28" i="56"/>
  <c r="N97" i="56"/>
  <c r="J191" i="56"/>
  <c r="E224" i="56"/>
  <c r="N28" i="56"/>
  <c r="E97" i="56"/>
  <c r="E115" i="56"/>
  <c r="J192" i="56"/>
  <c r="G224" i="56"/>
  <c r="J43" i="56"/>
  <c r="J45" i="56"/>
  <c r="J47" i="56"/>
  <c r="G79" i="56"/>
  <c r="E172" i="56"/>
  <c r="J44" i="56"/>
  <c r="G152" i="56"/>
  <c r="E152" i="56"/>
  <c r="J115" i="56"/>
  <c r="J117" i="56"/>
  <c r="E188" i="56"/>
  <c r="E190" i="56"/>
  <c r="E192" i="56"/>
  <c r="E114" i="56"/>
  <c r="E116" i="56"/>
  <c r="E118" i="56"/>
  <c r="J114" i="56"/>
  <c r="J116" i="56"/>
  <c r="E189" i="56"/>
  <c r="J193" i="56" l="1"/>
  <c r="E48" i="56"/>
  <c r="J119" i="56"/>
  <c r="J48" i="56"/>
  <c r="E193" i="56"/>
  <c r="E119" i="56"/>
  <c r="E122" i="43" l="1"/>
  <c r="D39" i="32" l="1"/>
  <c r="L105" i="53" l="1"/>
  <c r="C105" i="53"/>
  <c r="E121" i="43"/>
  <c r="D38" i="32"/>
  <c r="L36" i="53" l="1"/>
  <c r="C17" i="35" l="1"/>
  <c r="D107" i="38" l="1"/>
  <c r="F87" i="53" l="1"/>
  <c r="D87" i="53"/>
  <c r="C87" i="53"/>
  <c r="F160" i="53"/>
  <c r="D160" i="53"/>
  <c r="C160" i="53"/>
  <c r="D232" i="53"/>
  <c r="F232" i="53"/>
  <c r="C232" i="53"/>
  <c r="E120" i="43" l="1"/>
  <c r="D37" i="32"/>
  <c r="E118" i="43" l="1"/>
  <c r="E119" i="43"/>
  <c r="D36" i="32" l="1"/>
  <c r="F70" i="53" l="1"/>
  <c r="F69" i="53"/>
  <c r="F68" i="53"/>
  <c r="F67" i="53"/>
  <c r="F66" i="53"/>
  <c r="F65" i="53"/>
  <c r="F64" i="53"/>
  <c r="F63" i="53"/>
  <c r="D35" i="32"/>
  <c r="D21" i="25" l="1"/>
  <c r="O8" i="8" l="1"/>
  <c r="Q12" i="8" l="1"/>
  <c r="Q14" i="8"/>
  <c r="Q10" i="8"/>
  <c r="Q16" i="8"/>
  <c r="Q35" i="8"/>
  <c r="Q8" i="8" l="1"/>
  <c r="I127" i="53"/>
  <c r="J122" i="53" s="1"/>
  <c r="E117" i="43" l="1"/>
  <c r="D34" i="32" l="1"/>
  <c r="E78" i="54" l="1"/>
  <c r="D78" i="54"/>
  <c r="D54" i="54" l="1"/>
  <c r="E53" i="54"/>
  <c r="E52" i="54"/>
  <c r="D29" i="54"/>
  <c r="E27" i="54"/>
  <c r="E28" i="54"/>
  <c r="G67" i="20" l="1"/>
  <c r="G68" i="20"/>
  <c r="G66" i="20"/>
  <c r="G85" i="20"/>
  <c r="G86" i="20"/>
  <c r="G84" i="20"/>
  <c r="G79" i="20"/>
  <c r="E51" i="54" l="1"/>
  <c r="E50" i="54"/>
  <c r="E49" i="54"/>
  <c r="E48" i="54"/>
  <c r="E47" i="54"/>
  <c r="E46" i="54"/>
  <c r="E45" i="54"/>
  <c r="E44" i="54"/>
  <c r="E43" i="54"/>
  <c r="E42" i="54"/>
  <c r="E41" i="54"/>
  <c r="E40" i="54"/>
  <c r="E39" i="54"/>
  <c r="E38" i="54"/>
  <c r="E37" i="54"/>
  <c r="E36" i="54"/>
  <c r="E26" i="54"/>
  <c r="E25" i="54"/>
  <c r="E24" i="54"/>
  <c r="E23" i="54"/>
  <c r="E22" i="54"/>
  <c r="E21" i="54"/>
  <c r="E20" i="54"/>
  <c r="E19" i="54"/>
  <c r="E18" i="54"/>
  <c r="E17" i="54"/>
  <c r="E16" i="54"/>
  <c r="E15" i="54"/>
  <c r="E14" i="54"/>
  <c r="E13" i="54"/>
  <c r="E12" i="54"/>
  <c r="E11" i="54"/>
  <c r="D201" i="53" l="1"/>
  <c r="E196" i="53" l="1"/>
  <c r="E199" i="53"/>
  <c r="E200" i="53"/>
  <c r="E197" i="53"/>
  <c r="E198" i="53"/>
  <c r="I56" i="53"/>
  <c r="E114" i="43"/>
  <c r="E115" i="43"/>
  <c r="E116" i="43"/>
  <c r="E201" i="53" l="1"/>
  <c r="J55" i="53"/>
  <c r="J51" i="53"/>
  <c r="J52" i="53"/>
  <c r="J54" i="53"/>
  <c r="J53" i="53"/>
  <c r="D33" i="32"/>
  <c r="D32" i="32"/>
  <c r="F137" i="53" l="1"/>
  <c r="E75" i="53" l="1"/>
  <c r="E76" i="53"/>
  <c r="E77" i="53"/>
  <c r="E78" i="53"/>
  <c r="E79" i="53"/>
  <c r="E80" i="53"/>
  <c r="E81" i="53"/>
  <c r="E82" i="53"/>
  <c r="E83" i="53"/>
  <c r="E84" i="53"/>
  <c r="E85" i="53"/>
  <c r="E86" i="53"/>
  <c r="D56" i="53"/>
  <c r="D31" i="32"/>
  <c r="E55" i="53" l="1"/>
  <c r="E54" i="53"/>
  <c r="E53" i="53"/>
  <c r="E52" i="53"/>
  <c r="E51" i="53"/>
  <c r="E87" i="53"/>
  <c r="F46" i="20" l="1"/>
  <c r="D34" i="20"/>
  <c r="N98" i="20"/>
  <c r="N99" i="20"/>
  <c r="N100" i="20"/>
  <c r="G97" i="20"/>
  <c r="N97" i="20"/>
  <c r="N96" i="20" l="1"/>
  <c r="K56" i="42"/>
  <c r="G96" i="20"/>
  <c r="N95" i="20"/>
  <c r="G95" i="20"/>
  <c r="E112" i="43" l="1"/>
  <c r="E113" i="43"/>
  <c r="D30" i="32" l="1"/>
  <c r="D29" i="32"/>
  <c r="D198" i="25" l="1"/>
  <c r="D199" i="25" s="1"/>
  <c r="E193" i="25"/>
  <c r="E194" i="25"/>
  <c r="E195" i="25"/>
  <c r="E196" i="25"/>
  <c r="E197" i="25"/>
  <c r="E192" i="25"/>
  <c r="C198" i="25"/>
  <c r="C199" i="25" s="1"/>
  <c r="E199" i="25" l="1"/>
  <c r="E198" i="25"/>
  <c r="G148" i="53"/>
  <c r="G230" i="53"/>
  <c r="E230" i="53"/>
  <c r="G159" i="53"/>
  <c r="E159" i="53"/>
  <c r="G86" i="53" l="1"/>
  <c r="G85" i="53"/>
  <c r="E5" i="43" l="1"/>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4" i="43"/>
  <c r="D26" i="32"/>
  <c r="D27" i="32"/>
  <c r="D28" i="32"/>
  <c r="E17" i="35" l="1"/>
  <c r="G231" i="53" l="1"/>
  <c r="E231" i="53"/>
  <c r="G229" i="53"/>
  <c r="E229" i="53"/>
  <c r="G228" i="53"/>
  <c r="E228" i="53"/>
  <c r="G227" i="53"/>
  <c r="E227" i="53"/>
  <c r="G226" i="53"/>
  <c r="E226" i="53"/>
  <c r="G225" i="53"/>
  <c r="E225" i="53"/>
  <c r="G224" i="53"/>
  <c r="E224" i="53"/>
  <c r="G223" i="53"/>
  <c r="E223" i="53"/>
  <c r="G222" i="53"/>
  <c r="E222" i="53"/>
  <c r="G221" i="53"/>
  <c r="E221" i="53"/>
  <c r="G220" i="53"/>
  <c r="E220" i="53"/>
  <c r="E148" i="53"/>
  <c r="E149" i="53"/>
  <c r="G149" i="53"/>
  <c r="E150" i="53"/>
  <c r="G150" i="53"/>
  <c r="E151" i="53"/>
  <c r="G151" i="53"/>
  <c r="E152" i="53"/>
  <c r="G152" i="53"/>
  <c r="E153" i="53"/>
  <c r="G153" i="53"/>
  <c r="E154" i="53"/>
  <c r="G154" i="53"/>
  <c r="G158" i="53"/>
  <c r="E158" i="53"/>
  <c r="G157" i="53"/>
  <c r="E157" i="53"/>
  <c r="G156" i="53"/>
  <c r="E156" i="53"/>
  <c r="G155" i="53"/>
  <c r="E155" i="53"/>
  <c r="G84" i="53"/>
  <c r="G83" i="53"/>
  <c r="G82" i="53"/>
  <c r="G75" i="53"/>
  <c r="G81" i="53"/>
  <c r="G80" i="53"/>
  <c r="G79" i="53"/>
  <c r="G78" i="53"/>
  <c r="G77" i="53"/>
  <c r="G76" i="53"/>
  <c r="G160" i="53" l="1"/>
  <c r="E160" i="53"/>
  <c r="G87" i="53"/>
  <c r="E232" i="53"/>
  <c r="G232" i="53"/>
  <c r="E134" i="20"/>
  <c r="E135" i="20" s="1"/>
  <c r="N102" i="20" l="1"/>
  <c r="F213" i="53"/>
  <c r="F212" i="53"/>
  <c r="F211" i="53"/>
  <c r="F210" i="53"/>
  <c r="F209" i="53"/>
  <c r="F208" i="53"/>
  <c r="F207" i="53"/>
  <c r="F206" i="53"/>
  <c r="I201" i="53"/>
  <c r="J196" i="53" s="1"/>
  <c r="J197" i="53" l="1"/>
  <c r="J198" i="53"/>
  <c r="J199" i="53"/>
  <c r="J200" i="53"/>
  <c r="J201" i="53" l="1"/>
  <c r="D25" i="32" l="1"/>
  <c r="G82" i="20" l="1"/>
  <c r="G87" i="20"/>
  <c r="G83" i="20"/>
  <c r="G81" i="20"/>
  <c r="G80" i="20"/>
  <c r="G78" i="20"/>
  <c r="G76" i="20"/>
  <c r="G69" i="20"/>
  <c r="G60" i="20"/>
  <c r="G61" i="20"/>
  <c r="G62" i="20"/>
  <c r="G64" i="20"/>
  <c r="G65" i="20"/>
  <c r="G63" i="20"/>
  <c r="G88" i="20" l="1"/>
  <c r="F142" i="53" l="1"/>
  <c r="F141" i="53"/>
  <c r="F140" i="53"/>
  <c r="F139" i="53"/>
  <c r="F138" i="53"/>
  <c r="F136" i="53"/>
  <c r="F135" i="53"/>
  <c r="F134" i="53"/>
  <c r="J123" i="53"/>
  <c r="D24" i="32"/>
  <c r="E23" i="32"/>
  <c r="D23" i="32"/>
  <c r="E22" i="32"/>
  <c r="D22" i="32"/>
  <c r="E21" i="32"/>
  <c r="D21" i="32"/>
  <c r="E126" i="53" l="1"/>
  <c r="E125" i="53"/>
  <c r="J126" i="53"/>
  <c r="E124" i="53"/>
  <c r="J125" i="53"/>
  <c r="E123" i="53"/>
  <c r="J124" i="53"/>
  <c r="E127" i="53" l="1"/>
  <c r="J56" i="53"/>
  <c r="E56" i="53"/>
  <c r="J127" i="53"/>
  <c r="J31" i="20"/>
  <c r="J26" i="20"/>
  <c r="J24" i="20"/>
  <c r="J23" i="20"/>
  <c r="E20" i="32" l="1"/>
  <c r="D20" i="32"/>
  <c r="E132" i="20"/>
  <c r="F102" i="20" l="1"/>
  <c r="D134" i="20" s="1"/>
  <c r="F135" i="20" l="1"/>
  <c r="D135" i="20"/>
  <c r="G102" i="20"/>
  <c r="C47" i="20"/>
  <c r="J164" i="38" l="1"/>
  <c r="K164" i="38" s="1"/>
  <c r="B173" i="38"/>
  <c r="C177" i="38" s="1"/>
  <c r="B162" i="38"/>
  <c r="C166" i="38" s="1"/>
  <c r="L162" i="38"/>
  <c r="D162" i="38"/>
  <c r="E164" i="38" l="1"/>
  <c r="E166" i="38"/>
  <c r="E170" i="38"/>
  <c r="M170" i="38"/>
  <c r="M168" i="38"/>
  <c r="M164" i="38"/>
  <c r="E168" i="38"/>
  <c r="M166" i="38"/>
  <c r="C175" i="38"/>
  <c r="C181" i="38"/>
  <c r="C179" i="38"/>
  <c r="C170" i="38"/>
  <c r="C164" i="38"/>
  <c r="C168" i="38"/>
  <c r="M162" i="38" l="1"/>
  <c r="C173" i="38"/>
  <c r="J25" i="20" l="1"/>
  <c r="J27" i="20"/>
  <c r="J28" i="20"/>
  <c r="E19" i="32" l="1"/>
  <c r="D19" i="32"/>
  <c r="I32" i="20" l="1"/>
  <c r="H32" i="20"/>
  <c r="G13" i="28"/>
  <c r="G14" i="28"/>
  <c r="G15" i="28"/>
  <c r="G16" i="28"/>
  <c r="G17" i="28"/>
  <c r="G12" i="28"/>
  <c r="G11" i="28"/>
  <c r="F45" i="20" l="1"/>
  <c r="D47" i="20"/>
  <c r="E47" i="20"/>
  <c r="J32" i="20"/>
  <c r="E32" i="20"/>
  <c r="F47" i="20" l="1"/>
  <c r="G45" i="20"/>
  <c r="E17" i="32"/>
  <c r="D17" i="32"/>
  <c r="E16" i="32"/>
  <c r="D16" i="32"/>
  <c r="E15" i="32"/>
  <c r="D15" i="32"/>
  <c r="E14" i="32"/>
  <c r="D14" i="32"/>
  <c r="E13" i="32"/>
  <c r="D13" i="32"/>
  <c r="E12" i="32"/>
  <c r="D12" i="32"/>
  <c r="E11" i="32"/>
  <c r="D11" i="32"/>
  <c r="E10" i="32"/>
  <c r="D10" i="32"/>
  <c r="E9" i="32"/>
  <c r="D9" i="32"/>
  <c r="E8" i="32"/>
  <c r="D8" i="32"/>
  <c r="E18" i="32" l="1"/>
  <c r="D18" i="32" l="1"/>
  <c r="C141" i="25" l="1"/>
  <c r="D102" i="20" l="1"/>
  <c r="F132" i="20" s="1"/>
  <c r="G46" i="20" l="1"/>
  <c r="G47" i="20" l="1"/>
  <c r="K3" i="44" l="1"/>
  <c r="K4" i="44"/>
  <c r="K5" i="44"/>
  <c r="K6" i="44"/>
  <c r="K7" i="44"/>
  <c r="K8" i="44"/>
  <c r="K9" i="44"/>
  <c r="K10" i="44"/>
  <c r="K11" i="44"/>
  <c r="K12" i="44"/>
  <c r="K2" i="44"/>
  <c r="N72" i="43" l="1"/>
  <c r="M72" i="43"/>
  <c r="N71" i="43"/>
  <c r="M71" i="43"/>
  <c r="N70" i="43"/>
  <c r="M70" i="43"/>
  <c r="N69" i="43"/>
  <c r="M69" i="43"/>
  <c r="N68" i="43"/>
  <c r="M68" i="43"/>
  <c r="N67" i="43"/>
  <c r="M67" i="43"/>
  <c r="N66" i="43"/>
  <c r="M66" i="43"/>
  <c r="N65" i="43"/>
  <c r="M65" i="43"/>
  <c r="N64" i="43"/>
  <c r="M64" i="43"/>
  <c r="N63" i="43"/>
  <c r="M63" i="43"/>
  <c r="N62" i="43"/>
  <c r="M62" i="43"/>
  <c r="N61" i="43"/>
  <c r="M61" i="43"/>
  <c r="N60" i="43"/>
  <c r="M60" i="43"/>
  <c r="N59" i="43"/>
  <c r="M59" i="43"/>
  <c r="N58" i="43"/>
  <c r="M58" i="43"/>
  <c r="N57" i="43"/>
  <c r="M57" i="43"/>
  <c r="N56" i="43"/>
  <c r="M56" i="43"/>
  <c r="N55" i="43"/>
  <c r="M55" i="43"/>
  <c r="N54" i="43"/>
  <c r="M54" i="43"/>
  <c r="N53" i="43"/>
  <c r="M53" i="43"/>
  <c r="N52" i="43"/>
  <c r="M52" i="43"/>
  <c r="N51" i="43"/>
  <c r="M51" i="43"/>
  <c r="N50" i="43"/>
  <c r="M50" i="43"/>
  <c r="N49" i="43"/>
  <c r="M49" i="43"/>
  <c r="N48" i="43"/>
  <c r="M48" i="43"/>
  <c r="N47" i="43"/>
  <c r="M47" i="43"/>
  <c r="N46" i="43"/>
  <c r="M46" i="43"/>
  <c r="N45" i="43"/>
  <c r="M45" i="43"/>
  <c r="N44" i="43"/>
  <c r="M44" i="43"/>
  <c r="N43" i="43"/>
  <c r="M43" i="43"/>
  <c r="N42" i="43"/>
  <c r="M42" i="43"/>
  <c r="N41" i="43"/>
  <c r="M41" i="43"/>
  <c r="N40" i="43"/>
  <c r="M40" i="43"/>
  <c r="N39" i="43"/>
  <c r="M39" i="43"/>
  <c r="N38" i="43"/>
  <c r="M38" i="43"/>
  <c r="N37" i="43"/>
  <c r="M37" i="43"/>
  <c r="N36" i="43"/>
  <c r="M36" i="43"/>
  <c r="N35" i="43"/>
  <c r="M35" i="43"/>
  <c r="N34" i="43"/>
  <c r="M34" i="43"/>
  <c r="N33" i="43"/>
  <c r="M33" i="43"/>
  <c r="N32" i="43"/>
  <c r="M32" i="43"/>
  <c r="N31" i="43"/>
  <c r="M31" i="43"/>
  <c r="N30" i="43"/>
  <c r="M30" i="43"/>
  <c r="N29" i="43"/>
  <c r="M29" i="43"/>
  <c r="N28" i="43"/>
  <c r="M28" i="43"/>
  <c r="N27" i="43"/>
  <c r="M27" i="43"/>
  <c r="N26" i="43"/>
  <c r="M26" i="43"/>
  <c r="N25" i="43"/>
  <c r="M25" i="43"/>
  <c r="N24" i="43"/>
  <c r="M24" i="43"/>
  <c r="N23" i="43"/>
  <c r="M23" i="43"/>
  <c r="N22" i="43"/>
  <c r="M22" i="43"/>
  <c r="N21" i="43"/>
  <c r="M21" i="43"/>
  <c r="N20" i="43"/>
  <c r="M20" i="43"/>
  <c r="N19" i="43"/>
  <c r="M19" i="43"/>
  <c r="N18" i="43"/>
  <c r="M18" i="43"/>
  <c r="N17" i="43"/>
  <c r="M17" i="43"/>
  <c r="N16" i="43"/>
  <c r="M16" i="43"/>
  <c r="N15" i="43"/>
  <c r="M15" i="43"/>
  <c r="N14" i="43"/>
  <c r="M14" i="43"/>
  <c r="N13" i="43"/>
  <c r="M13" i="43"/>
  <c r="N12" i="43"/>
  <c r="M12" i="43"/>
  <c r="N11" i="43"/>
  <c r="M11" i="43"/>
  <c r="N10" i="43"/>
  <c r="M10" i="43"/>
  <c r="N9" i="43"/>
  <c r="M9" i="43"/>
  <c r="N8" i="43"/>
  <c r="M8" i="43"/>
  <c r="N7" i="43"/>
  <c r="M7" i="43"/>
  <c r="N6" i="43"/>
  <c r="M6" i="43"/>
  <c r="N5" i="43"/>
  <c r="M5" i="43"/>
  <c r="N4" i="43"/>
  <c r="M4" i="43"/>
  <c r="C76" i="19" l="1"/>
  <c r="Q8" i="37" l="1"/>
  <c r="Q37" i="37"/>
  <c r="C162" i="38" l="1"/>
  <c r="E162" i="38"/>
  <c r="E70" i="20"/>
  <c r="H60" i="20"/>
  <c r="H59" i="20"/>
  <c r="F70" i="20"/>
  <c r="G70" i="20" l="1"/>
  <c r="H18" i="26"/>
</calcChain>
</file>

<file path=xl/sharedStrings.xml><?xml version="1.0" encoding="utf-8"?>
<sst xmlns="http://schemas.openxmlformats.org/spreadsheetml/2006/main" count="2719" uniqueCount="1018">
  <si>
    <t>Mes</t>
  </si>
  <si>
    <t>Producción real</t>
  </si>
  <si>
    <t>ENCUESTA MENSUAL MANUFACTURERA</t>
  </si>
  <si>
    <t>ENCUESTA MENSUAL MANUFACTURERA CON ENFOQUE TERRITORIAL</t>
  </si>
  <si>
    <t>Actualización: Mensual</t>
  </si>
  <si>
    <t xml:space="preserve">Hitos </t>
  </si>
  <si>
    <t>A partir de enero de 2019 el Dane rediseñó esta encuesta para ampliar la perspectiva de orden nacional que traía a un enfoque territorial, con desagregación para departamentos, áreas metropolitanas y principales ciudades del país, sin dejar de lado el contexto nacional y los dominios de publicación de este nivel.</t>
  </si>
  <si>
    <t>Producción Real</t>
  </si>
  <si>
    <t>Ventas Reales</t>
  </si>
  <si>
    <t>Personal Ocupado</t>
  </si>
  <si>
    <t>Fuente: Dane.</t>
  </si>
  <si>
    <t>Variación %</t>
  </si>
  <si>
    <t xml:space="preserve">Contribución  a la variac.  </t>
  </si>
  <si>
    <t xml:space="preserve"> </t>
  </si>
  <si>
    <t>Total Industria</t>
  </si>
  <si>
    <t>Elaboración de bebidas</t>
  </si>
  <si>
    <t>Confección de prendas de vestir</t>
  </si>
  <si>
    <t>Fabricación de aparatos y equipo eléctrico</t>
  </si>
  <si>
    <t>Fuente: Dane</t>
  </si>
  <si>
    <t>Departamento</t>
  </si>
  <si>
    <t>Área Metropolitana</t>
  </si>
  <si>
    <t xml:space="preserve">Contribución a la variac.  </t>
  </si>
  <si>
    <t>Ciudad</t>
  </si>
  <si>
    <t>Antioquia</t>
  </si>
  <si>
    <t xml:space="preserve">Total Industria </t>
  </si>
  <si>
    <t>Resto del país</t>
  </si>
  <si>
    <t>Cundinamarca</t>
  </si>
  <si>
    <t>A. M. Del Valle de Aburrá</t>
  </si>
  <si>
    <t>Bolívar</t>
  </si>
  <si>
    <t>A. M. de Barranquilla</t>
  </si>
  <si>
    <t>Medellín</t>
  </si>
  <si>
    <t>Atlántico</t>
  </si>
  <si>
    <t>A. M. de Bucaramanga</t>
  </si>
  <si>
    <t>Cartagena</t>
  </si>
  <si>
    <t>Valle del Cauca</t>
  </si>
  <si>
    <t>Barranquilla</t>
  </si>
  <si>
    <t>Santander</t>
  </si>
  <si>
    <t>Yumbo</t>
  </si>
  <si>
    <t>Bucaramanga</t>
  </si>
  <si>
    <t>Cauca</t>
  </si>
  <si>
    <t>Cali</t>
  </si>
  <si>
    <t>Tolima</t>
  </si>
  <si>
    <t>ÍNDICE DE PRODUCCIÓN INDUSTRIAL</t>
  </si>
  <si>
    <t>El índice de producción industrial (IPI), estima la evolución del sector industrial en el corto plazo a través de la variable de producción real a nivel nacional, incluyendo en la industria los sectores de minas y canteras, manufacturero, electricidad, gas y agua.</t>
  </si>
  <si>
    <t>Variación</t>
  </si>
  <si>
    <t>Contribución</t>
  </si>
  <si>
    <t>Total IPI</t>
  </si>
  <si>
    <t>Explotación Minas y Canter.</t>
  </si>
  <si>
    <t>Industria Manufacturera</t>
  </si>
  <si>
    <t>Suministro electricidad. y gas</t>
  </si>
  <si>
    <t>Captación, alm. Y dis. Agua</t>
  </si>
  <si>
    <t>Total industria</t>
  </si>
  <si>
    <t>Total explotación de minas y canteras</t>
  </si>
  <si>
    <t>Extracción de hulla (carbón de piedra)</t>
  </si>
  <si>
    <t>Extracción de petróleo crudo y gas natural</t>
  </si>
  <si>
    <t>Total Industria Manufacturera</t>
  </si>
  <si>
    <t>Elaboración de productos alimenticios</t>
  </si>
  <si>
    <t>Fabricación de productos textiles</t>
  </si>
  <si>
    <t>Curtido y recurtido de cueros; fabricación de calzado; fabricación de artículos de viaje, maletas, bolsos de mano y artículos similares, y fabricación de artículos de talabartería y guarnicionería; adobo y teñido de pieles</t>
  </si>
  <si>
    <t>Transformación de la madera y fabricación de productos de madera y de corcho, excepto muebles; fabricación de artículos de cestería y espartería</t>
  </si>
  <si>
    <t>Fabricación de papel, cartón y productos de papel y cartón</t>
  </si>
  <si>
    <t xml:space="preserve">Actividades de impresión y de producción de copias a partir de grabaciones originales </t>
  </si>
  <si>
    <t xml:space="preserve">Coquización, fabricación de productos de la refinación del petróleo y actividad de mezcla de combustibles </t>
  </si>
  <si>
    <t>Fabricación de sustancias y productos químicos</t>
  </si>
  <si>
    <t>Fabricación de productos farmacéuticos, sustancias químicas medicinales y productos botánicos de uso farmacéutico</t>
  </si>
  <si>
    <t>Fabricación de productos de caucho y de plástico</t>
  </si>
  <si>
    <t>Fabricación de otros productos minerales no metálicos</t>
  </si>
  <si>
    <t>Fabricación de productos metalúrgicos básicos</t>
  </si>
  <si>
    <t>Fabricación de productos elaborados de metal, excepto maquinaria y equipo</t>
  </si>
  <si>
    <t>Fabricación de maquinaria y equipo n.c.p.</t>
  </si>
  <si>
    <t>Fabricación de vehículos automotores, remolques y semirremolques</t>
  </si>
  <si>
    <t>Fabricación de otros tipos de equipo de transporte</t>
  </si>
  <si>
    <t>Fabricación de muebles, colchones y somieres</t>
  </si>
  <si>
    <t>Otras industrias manufactureras</t>
  </si>
  <si>
    <t>Total suministro de electricidad y gas</t>
  </si>
  <si>
    <t>Total captación, tratamiento y distribución de agua</t>
  </si>
  <si>
    <t>ENCUESTA MENSUAL DE SERVICIOS</t>
  </si>
  <si>
    <t>Subsector de servicios</t>
  </si>
  <si>
    <t>Categoría ocupacional</t>
  </si>
  <si>
    <t>Almacenamiento y actividades complementarias al transporte</t>
  </si>
  <si>
    <t>Personal ocupado sin agencias</t>
  </si>
  <si>
    <t>Temporal por agencias</t>
  </si>
  <si>
    <t>Correo y servicios de mensajería</t>
  </si>
  <si>
    <t>a: Comprende el personal con contrato a término indefinido y los propietarios, socios y familiares sin remuneración fija</t>
  </si>
  <si>
    <t>b: Se refiere al personal temporal contratado directamente por la empresa y los aprendices y pasantes</t>
  </si>
  <si>
    <t>***Se refiere al personal temporal contratado a través de agencias especializadas en el suministro de personal</t>
  </si>
  <si>
    <t>d: Incluye personal permanente, personal temporal directo y personal temporal contratado a través de agencias de suministro de personal</t>
  </si>
  <si>
    <t>Ingresos nominales</t>
  </si>
  <si>
    <t>Personal ocupado total</t>
  </si>
  <si>
    <t>Restaurantes, catering y bares</t>
  </si>
  <si>
    <t>Actividades de edición</t>
  </si>
  <si>
    <t>Producción de películas cinematográficas y programas de televisión</t>
  </si>
  <si>
    <t>Actividades de programación y transmisión,  agencias de noticias</t>
  </si>
  <si>
    <t>Telecomunicaciones</t>
  </si>
  <si>
    <t>Desarrollo de sistemas informáticos y procesamiento de datos</t>
  </si>
  <si>
    <t>Inmobiliarias, alquiler de maquinaria y equipo</t>
  </si>
  <si>
    <t xml:space="preserve">Actividades profesionales científicas y técnicas </t>
  </si>
  <si>
    <t>Publicidad</t>
  </si>
  <si>
    <t>Actividades de empleo, seguridad e investigación privada, servicios a edi.</t>
  </si>
  <si>
    <t>Actividades de centros de llamadas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</si>
  <si>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</si>
  <si>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</si>
  <si>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</si>
  <si>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</si>
  <si>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</si>
  <si>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PRODUCTO INTERNO BRUTO</t>
  </si>
  <si>
    <t>Volver al Inicio</t>
  </si>
  <si>
    <t>Actualización: Trimestral</t>
  </si>
  <si>
    <t>Fecha: 21 de feb de 2018</t>
  </si>
  <si>
    <t>PIB 2017</t>
  </si>
  <si>
    <t xml:space="preserve">Transporte, almacenamiento y telecomunicaciones </t>
  </si>
  <si>
    <t>Servicios de transporte terrestre</t>
  </si>
  <si>
    <t>Servicios de transporte por vía aérea</t>
  </si>
  <si>
    <t>Servicios complementarios al transporte</t>
  </si>
  <si>
    <t>Servicios de correos y telecomunicaciones</t>
  </si>
  <si>
    <t>Durante el año 2017 el sector de Transporte, Almacenamiento y Comunicaciones presentó un decrecimiento del -0,1%, transporte por vía terrestre  disminuyó un -0,2%, y los servicios complementarios al transporte crecieron un 1,5%, por su parte los servicios de transporte por vía aérea crecieron un 1,7%.</t>
  </si>
  <si>
    <t xml:space="preserve">Comercio, reparación, restaurantes y hoteles </t>
  </si>
  <si>
    <t>Comercio</t>
  </si>
  <si>
    <t>Mantenimiento y reparación de automotores</t>
  </si>
  <si>
    <t>Hoteles, restaurantes, bares y similares</t>
  </si>
  <si>
    <t xml:space="preserve">Industria manufacturera </t>
  </si>
  <si>
    <t>Gabricación de productos textiles</t>
  </si>
  <si>
    <t>Elaboración de Bebidas</t>
  </si>
  <si>
    <t>Fabricación de maquinaria y equipo</t>
  </si>
  <si>
    <t>Productos de la refinación del petróleo</t>
  </si>
  <si>
    <t>Molinería, alimentos preparados para animales</t>
  </si>
  <si>
    <t>Fabricación de papel, cartón y productos</t>
  </si>
  <si>
    <t xml:space="preserve">Agricultura, ganadería, caza, selvicultura y pesca </t>
  </si>
  <si>
    <t>Café</t>
  </si>
  <si>
    <t>Producción pecuaria y caza</t>
  </si>
  <si>
    <t xml:space="preserve">Silvicultura, extracción de madera y pesca </t>
  </si>
  <si>
    <t>Construcción</t>
  </si>
  <si>
    <t>Construcción de obras civiles</t>
  </si>
  <si>
    <t>Construcción de edificaciones, reparación y
mantenimiento de edificaciones</t>
  </si>
  <si>
    <t xml:space="preserve">Explotación de minas y canteras </t>
  </si>
  <si>
    <t>Extracción Carbón mineral</t>
  </si>
  <si>
    <t>Petróleo crudo y gas natural</t>
  </si>
  <si>
    <t>Minerales Metalíferos</t>
  </si>
  <si>
    <t>Minerales no metálicos</t>
  </si>
  <si>
    <t xml:space="preserve">Establecimientos financieros, seguros, actividades inmobiliarias y servicios a las empresas </t>
  </si>
  <si>
    <t>Servicios de intermediación financiera y servicios conexos</t>
  </si>
  <si>
    <t>Servicios inmobiliarios y de alquiler de vivienda</t>
  </si>
  <si>
    <t>Servicios empresariales y de alquiler</t>
  </si>
  <si>
    <t xml:space="preserve">Actividades de servicios sociales, comunales y personales </t>
  </si>
  <si>
    <t>Administración pública y defensa</t>
  </si>
  <si>
    <t>Servicios sociales y de salud de mercado</t>
  </si>
  <si>
    <t>Servicios de asociaciones y esparcimiento</t>
  </si>
  <si>
    <t>Hogares privados con servicio doméstico</t>
  </si>
  <si>
    <t xml:space="preserve">Suministro de electricidad, gas domiciliario y agua </t>
  </si>
  <si>
    <t>Energía eléctrica</t>
  </si>
  <si>
    <t>Gas domiciliario</t>
  </si>
  <si>
    <t>Agua, servicios de alcantarillado y
eliminación de desperdicios</t>
  </si>
  <si>
    <t>EXPORTACIONES</t>
  </si>
  <si>
    <t xml:space="preserve">Participación </t>
  </si>
  <si>
    <t>Total</t>
  </si>
  <si>
    <t>Combustibles y prod. de las industrias extr.</t>
  </si>
  <si>
    <t>Manufacturas</t>
  </si>
  <si>
    <t>Agropecuarios, alimentos y bebidas</t>
  </si>
  <si>
    <t>Otros Sectores</t>
  </si>
  <si>
    <t>Fuente: Dane. Cifras en miles de dólares FOB</t>
  </si>
  <si>
    <t>Fuente: Dane. Cifras en millones de dólares FOB</t>
  </si>
  <si>
    <t>Fuente: Dane. Cifras en millones de dólares FOB y toneladas métricas de importación</t>
  </si>
  <si>
    <t>Exportaciones</t>
  </si>
  <si>
    <t>Importaciones</t>
  </si>
  <si>
    <t>Impo Vs Expo $</t>
  </si>
  <si>
    <t>Impo Vs Expo Tons</t>
  </si>
  <si>
    <t xml:space="preserve">US$ Valor </t>
  </si>
  <si>
    <t>Tons métricas</t>
  </si>
  <si>
    <t>US$ CIF</t>
  </si>
  <si>
    <t xml:space="preserve">Tons </t>
  </si>
  <si>
    <t>US $</t>
  </si>
  <si>
    <t>Tons</t>
  </si>
  <si>
    <t>Primer trimestre valor</t>
  </si>
  <si>
    <t>toneladas</t>
  </si>
  <si>
    <t>Exportaciones 2012</t>
  </si>
  <si>
    <t>Participación</t>
  </si>
  <si>
    <t>Exportaciones 2019</t>
  </si>
  <si>
    <t>Combustibles</t>
  </si>
  <si>
    <t xml:space="preserve">Manuf. </t>
  </si>
  <si>
    <t xml:space="preserve">Agrop. </t>
  </si>
  <si>
    <t>Otros</t>
  </si>
  <si>
    <t>manufac</t>
  </si>
  <si>
    <t>agropec</t>
  </si>
  <si>
    <t>IMPORTACIONES</t>
  </si>
  <si>
    <t>Combustibles y pro. de las industrias ext.</t>
  </si>
  <si>
    <t>Fuente: Dane. Cifras en miles de dólares CIF</t>
  </si>
  <si>
    <t>Fuente: Dane. Cifras en millones de dólares CIF</t>
  </si>
  <si>
    <t>Sector Industrial</t>
  </si>
  <si>
    <t>Sector agricultura, ganadería, caza, silvicultura y pesca</t>
  </si>
  <si>
    <t>Fuente: Dane. Cifras en millones de dólares CIF y toneladas métricas de importación</t>
  </si>
  <si>
    <t>Sector minero</t>
  </si>
  <si>
    <t>MOVIMIENTO PORTUARIO</t>
  </si>
  <si>
    <t>Zona Portuaria</t>
  </si>
  <si>
    <t xml:space="preserve">Variación   </t>
  </si>
  <si>
    <t>Ciénaga</t>
  </si>
  <si>
    <t>Buenaventura</t>
  </si>
  <si>
    <t>La Guajira</t>
  </si>
  <si>
    <t>Golfo Morrosquillo</t>
  </si>
  <si>
    <t>Santa Marta</t>
  </si>
  <si>
    <t>Golfo Morr.</t>
  </si>
  <si>
    <t>Turbo</t>
  </si>
  <si>
    <t>Río Magdal.</t>
  </si>
  <si>
    <t xml:space="preserve">Fuente: Supertransporte </t>
  </si>
  <si>
    <t xml:space="preserve">Unidad: Toneladas </t>
  </si>
  <si>
    <t>Importación</t>
  </si>
  <si>
    <t>Exportación</t>
  </si>
  <si>
    <t>Fuente: Supertransporte</t>
  </si>
  <si>
    <t>TONS 2020</t>
  </si>
  <si>
    <t>TONS 2021</t>
  </si>
  <si>
    <t xml:space="preserve">Carbón </t>
  </si>
  <si>
    <t xml:space="preserve">Petróleo </t>
  </si>
  <si>
    <t>Hulla, coque y briquetas</t>
  </si>
  <si>
    <t>Derivados del petróleo</t>
  </si>
  <si>
    <t>Menaje doméstico</t>
  </si>
  <si>
    <t>Cajas y embalajes en general</t>
  </si>
  <si>
    <t>Polietileno y mat. Plásticos</t>
  </si>
  <si>
    <t>Banano</t>
  </si>
  <si>
    <t>Cemento</t>
  </si>
  <si>
    <t xml:space="preserve">TOTAL EXPORTACIÓN </t>
  </si>
  <si>
    <t>Maíz</t>
  </si>
  <si>
    <t>Cereales, granos y sus prepa.</t>
  </si>
  <si>
    <t>Productos químicos industriales</t>
  </si>
  <si>
    <t>Acero</t>
  </si>
  <si>
    <t>Productos alimenticios</t>
  </si>
  <si>
    <t>Trigo</t>
  </si>
  <si>
    <t>Soya</t>
  </si>
  <si>
    <t xml:space="preserve">TOTAL IMPORTACIÓN </t>
  </si>
  <si>
    <t>Importación (TEUS)</t>
  </si>
  <si>
    <t>Exportación (TEUS)</t>
  </si>
  <si>
    <t>San Andrés</t>
  </si>
  <si>
    <t>Guajira</t>
  </si>
  <si>
    <t>Impo</t>
  </si>
  <si>
    <t>Expo</t>
  </si>
  <si>
    <t>Unidad de medida: TEUS</t>
  </si>
  <si>
    <t>Enero - diciembre 2019</t>
  </si>
  <si>
    <t>Zonas Portuarias</t>
  </si>
  <si>
    <t>Teus llenos</t>
  </si>
  <si>
    <t>Teus Vacíos</t>
  </si>
  <si>
    <t>Feus llenos</t>
  </si>
  <si>
    <t>Feus Vacíos</t>
  </si>
  <si>
    <t>Total Teus</t>
  </si>
  <si>
    <t>Teus y Feus</t>
  </si>
  <si>
    <t>Contecar</t>
  </si>
  <si>
    <t>EXPORTACION</t>
  </si>
  <si>
    <t>IMPORTACION</t>
  </si>
  <si>
    <t>SPRR de Cartagena</t>
  </si>
  <si>
    <t>Compañía de Puertos Asociados S.A.</t>
  </si>
  <si>
    <t>Puerto Bahía</t>
  </si>
  <si>
    <t>Mamonal</t>
  </si>
  <si>
    <t>Expo Z. P. Cartagena</t>
  </si>
  <si>
    <t>Impo Z. P. Cartagena</t>
  </si>
  <si>
    <t>SPRR de Barranquilla S.A.</t>
  </si>
  <si>
    <t>Puerto Pimsa S.A</t>
  </si>
  <si>
    <t>Palermo sociedad portuaria</t>
  </si>
  <si>
    <t>Expo Z. P. Barranquilla</t>
  </si>
  <si>
    <t>Impo Z. P. Barranquilla</t>
  </si>
  <si>
    <t>SPRR de Santa Marta S.A.</t>
  </si>
  <si>
    <t>Enero -diciembre</t>
  </si>
  <si>
    <t xml:space="preserve">Movimiento portuario de comercio exterior (TEUS) </t>
  </si>
  <si>
    <t>Cerrejón Zona Norte S.A.</t>
  </si>
  <si>
    <t>Movimiento</t>
  </si>
  <si>
    <t>Uniban</t>
  </si>
  <si>
    <t>Promotora Bananera</t>
  </si>
  <si>
    <t>San Andrés Port Society</t>
  </si>
  <si>
    <t>SPRR de Buenaventura S.A.</t>
  </si>
  <si>
    <t>TCBuen</t>
  </si>
  <si>
    <t>C.E</t>
  </si>
  <si>
    <t>Aguadulce</t>
  </si>
  <si>
    <t>Expo Z. P. Buenaventura</t>
  </si>
  <si>
    <t>Impo Z. P. Beunaventura</t>
  </si>
  <si>
    <t>Transporte y almacenamiento*</t>
  </si>
  <si>
    <t>Transporte terrestre y transporte por tuberías</t>
  </si>
  <si>
    <t>Transporte acuático</t>
  </si>
  <si>
    <t>Transporte aéreo</t>
  </si>
  <si>
    <t>Actividades de correo y de servicios de mensajería</t>
  </si>
  <si>
    <t>Comercio al por mayor y al por menor, transporte, reparación de vehículos</t>
  </si>
  <si>
    <t>Comercio al por mayor y al por menor.</t>
  </si>
  <si>
    <t>Transporte y almacenamiento</t>
  </si>
  <si>
    <t>Alojamiento y servicios de comida</t>
  </si>
  <si>
    <t xml:space="preserve">Industrias manufactureras </t>
  </si>
  <si>
    <t>Elaboración de productos alimenticios*</t>
  </si>
  <si>
    <t>Coquización, fabricación de productos de la ref. de petróleo</t>
  </si>
  <si>
    <t>Transformación de la madera</t>
  </si>
  <si>
    <t>*Elaboración de productos alimenticios, bebidas y tabaco</t>
  </si>
  <si>
    <t>Ganadería</t>
  </si>
  <si>
    <t xml:space="preserve">Silvicultura, extracción de madera </t>
  </si>
  <si>
    <t>Cultivos agrícolas transitorios y permanentes</t>
  </si>
  <si>
    <t>Construcción de edificaciones residenciales y no residenciales</t>
  </si>
  <si>
    <t xml:space="preserve">Construcción de carreteras y vías de ferrocarril
</t>
  </si>
  <si>
    <t>Actividades especializadas para la construcción de edificaciones y obras de ingeniería civil</t>
  </si>
  <si>
    <t>Extracción carbón de piedra y lignito</t>
  </si>
  <si>
    <t>Extracción Petróleo crudo y gas natural</t>
  </si>
  <si>
    <t>Extracción Minerales Metalíferos</t>
  </si>
  <si>
    <t>Extracción de otras minas y canteras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</si>
  <si>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</si>
  <si>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</si>
  <si>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</si>
  <si>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</si>
  <si>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ser. Sociales</t>
  </si>
  <si>
    <t xml:space="preserve">Suministro de electricidad, gas, vapor y aire acondicionado </t>
  </si>
  <si>
    <t>Distribución de agua, evacuación y tratamiento de aguas residuales</t>
  </si>
  <si>
    <t>Actividades artísticas, de entretenimiento y recreación</t>
  </si>
  <si>
    <t>Actividades de los hogares individuales en calidad de empleadores</t>
  </si>
  <si>
    <t>Información y comunicaciones</t>
  </si>
  <si>
    <t>Actividades financieras y seguros</t>
  </si>
  <si>
    <t>Actividades inmobiliarias</t>
  </si>
  <si>
    <t>PIB Transporte Terrestre</t>
  </si>
  <si>
    <t>Industrias manufactureras</t>
  </si>
  <si>
    <t>Comercio, reparación, restaurantes y hoteles</t>
  </si>
  <si>
    <t>Explotación de minas y canteras</t>
  </si>
  <si>
    <t>2011 I</t>
  </si>
  <si>
    <t>2011 II</t>
  </si>
  <si>
    <t>2011 III</t>
  </si>
  <si>
    <t>2011 IV</t>
  </si>
  <si>
    <t>2012 I</t>
  </si>
  <si>
    <t>2012 II</t>
  </si>
  <si>
    <t>2012 III</t>
  </si>
  <si>
    <t>2012 IV</t>
  </si>
  <si>
    <t>2013 I</t>
  </si>
  <si>
    <t>2013 II</t>
  </si>
  <si>
    <t>2013 III</t>
  </si>
  <si>
    <t>2013 IV</t>
  </si>
  <si>
    <t>2014 I</t>
  </si>
  <si>
    <r>
      <t xml:space="preserve">2014 </t>
    </r>
    <r>
      <rPr>
        <b/>
        <vertAlign val="superscript"/>
        <sz val="10"/>
        <color indexed="8"/>
        <rFont val="Calibri"/>
        <family val="2"/>
      </rPr>
      <t>P</t>
    </r>
  </si>
  <si>
    <t>2014 II</t>
  </si>
  <si>
    <t>2014 III</t>
  </si>
  <si>
    <t>2014 IV</t>
  </si>
  <si>
    <t>2015 I</t>
  </si>
  <si>
    <r>
      <t xml:space="preserve">2015 </t>
    </r>
    <r>
      <rPr>
        <b/>
        <vertAlign val="superscript"/>
        <sz val="10"/>
        <color indexed="8"/>
        <rFont val="Calibri"/>
        <family val="2"/>
      </rPr>
      <t>Pr</t>
    </r>
  </si>
  <si>
    <t>2015 II</t>
  </si>
  <si>
    <t>2015 III</t>
  </si>
  <si>
    <t>2015 IV</t>
  </si>
  <si>
    <t>2016 I</t>
  </si>
  <si>
    <r>
      <t xml:space="preserve">2016 </t>
    </r>
    <r>
      <rPr>
        <b/>
        <vertAlign val="superscript"/>
        <sz val="10"/>
        <color indexed="8"/>
        <rFont val="Calibri"/>
        <family val="2"/>
      </rPr>
      <t>Pr</t>
    </r>
  </si>
  <si>
    <t>2016 II</t>
  </si>
  <si>
    <t>2016 III</t>
  </si>
  <si>
    <t>2016 IV</t>
  </si>
  <si>
    <t>2017 I</t>
  </si>
  <si>
    <t>2017 II</t>
  </si>
  <si>
    <t>2017 III</t>
  </si>
  <si>
    <t>2017 IV</t>
  </si>
  <si>
    <t>Producto Interno Bruto</t>
  </si>
  <si>
    <t>Comercio al por mayor y al por menor</t>
  </si>
  <si>
    <t>2018 I</t>
  </si>
  <si>
    <t>2018 II</t>
  </si>
  <si>
    <t>2018 III</t>
  </si>
  <si>
    <t>2018 IV</t>
  </si>
  <si>
    <t>2019 I</t>
  </si>
  <si>
    <t>2019 II</t>
  </si>
  <si>
    <t>2019 III</t>
  </si>
  <si>
    <t>2019 IV</t>
  </si>
  <si>
    <t>2020 I</t>
  </si>
  <si>
    <t>2020 II</t>
  </si>
  <si>
    <t>2020 III</t>
  </si>
  <si>
    <t>2020 IV</t>
  </si>
  <si>
    <t>2021 I</t>
  </si>
  <si>
    <t>2021 II</t>
  </si>
  <si>
    <t>2021 III</t>
  </si>
  <si>
    <t>REGISTRO NACIONAL DE DESPACHOS DE CARGA</t>
  </si>
  <si>
    <t>Manifiestos recibidos RNDC</t>
  </si>
  <si>
    <t>Enero</t>
  </si>
  <si>
    <t>Febrero</t>
  </si>
  <si>
    <t>Marzo</t>
  </si>
  <si>
    <t>Abril</t>
  </si>
  <si>
    <t>Mayo</t>
  </si>
  <si>
    <t>Junio</t>
  </si>
  <si>
    <t>Julio</t>
  </si>
  <si>
    <t>Agosto</t>
  </si>
  <si>
    <t>Septiembre</t>
  </si>
  <si>
    <t>Octubre</t>
  </si>
  <si>
    <t>Noviembre</t>
  </si>
  <si>
    <t>Diciembre</t>
  </si>
  <si>
    <t>Fuente: Ministerio de Transporte, cifras en miles</t>
  </si>
  <si>
    <t>Empresas de transporte que reportan</t>
  </si>
  <si>
    <t>Fuente: Ministerio de Transporte</t>
  </si>
  <si>
    <t>Millones de tons. *</t>
  </si>
  <si>
    <t>*No incluye los trayectos de aproximación</t>
  </si>
  <si>
    <t xml:space="preserve">Viajes realizados </t>
  </si>
  <si>
    <t xml:space="preserve">Total </t>
  </si>
  <si>
    <t>Millones de galones</t>
  </si>
  <si>
    <t>septiembre</t>
  </si>
  <si>
    <t>octubre</t>
  </si>
  <si>
    <t>noviembre</t>
  </si>
  <si>
    <t>diciembre</t>
  </si>
  <si>
    <t>Toneladas</t>
  </si>
  <si>
    <t xml:space="preserve">Partipac. </t>
  </si>
  <si>
    <t>3S3</t>
  </si>
  <si>
    <t>3S2</t>
  </si>
  <si>
    <t>3</t>
  </si>
  <si>
    <t>2S2</t>
  </si>
  <si>
    <t>2S3</t>
  </si>
  <si>
    <t>CA</t>
  </si>
  <si>
    <t>Vehículos automotores con mínimo un viaje</t>
  </si>
  <si>
    <t>2020*</t>
  </si>
  <si>
    <t>*Datos a marzo 31</t>
  </si>
  <si>
    <t>Cantidad de vehículos con mínimo 1 viaje</t>
  </si>
  <si>
    <t>Ene 2017 - dic 2018</t>
  </si>
  <si>
    <t>Dic 2017 - nov 2019</t>
  </si>
  <si>
    <t>REGISTRO NACIONAL DE DESPACHOS DE CARGA - 2</t>
  </si>
  <si>
    <t>Fecha: 10 de julio de 2020</t>
  </si>
  <si>
    <t>Var. sem anterior</t>
  </si>
  <si>
    <t>23 - 29 marzo</t>
  </si>
  <si>
    <t>Semana 1</t>
  </si>
  <si>
    <t>30 marzo - 05 abril</t>
  </si>
  <si>
    <t>Semana 2</t>
  </si>
  <si>
    <t>06 - 12 abril</t>
  </si>
  <si>
    <t>Semana 3*</t>
  </si>
  <si>
    <t>13  - 19 abril</t>
  </si>
  <si>
    <t>Semana 4</t>
  </si>
  <si>
    <t>20 - 26 abril</t>
  </si>
  <si>
    <t>Semana 5</t>
  </si>
  <si>
    <t>27 abril - 03 mayo</t>
  </si>
  <si>
    <t>Semana 6**</t>
  </si>
  <si>
    <t>04 - 10 mayo</t>
  </si>
  <si>
    <t>Semana 7</t>
  </si>
  <si>
    <t>11 - 17 mayo</t>
  </si>
  <si>
    <t>Semana 8</t>
  </si>
  <si>
    <t>18 - 24 mayo</t>
  </si>
  <si>
    <t>Semana 9</t>
  </si>
  <si>
    <t>25 - 31 mayo</t>
  </si>
  <si>
    <t>Semana 10**</t>
  </si>
  <si>
    <t>01 - 07 junio</t>
  </si>
  <si>
    <t>Semana 11</t>
  </si>
  <si>
    <t>08 - 14 junio</t>
  </si>
  <si>
    <t>Semana 12</t>
  </si>
  <si>
    <t>15 - 21 junio</t>
  </si>
  <si>
    <t>Semana 13**</t>
  </si>
  <si>
    <t>22 - 28 junio</t>
  </si>
  <si>
    <t>Semana 14**</t>
  </si>
  <si>
    <t>29 jun - 05 jul</t>
  </si>
  <si>
    <t>Semana 15**</t>
  </si>
  <si>
    <t>06 - 12 jul</t>
  </si>
  <si>
    <t>Semana 16</t>
  </si>
  <si>
    <t>13 - 19 jul</t>
  </si>
  <si>
    <t>Semana 17</t>
  </si>
  <si>
    <t>20 jul - 26 jul</t>
  </si>
  <si>
    <t>Semana 18**</t>
  </si>
  <si>
    <t>27 jul - 02 agos</t>
  </si>
  <si>
    <t>Semana 19</t>
  </si>
  <si>
    <t>*Semana Santa</t>
  </si>
  <si>
    <t>**Semana con día festivo</t>
  </si>
  <si>
    <t>Toneladas movilizadas</t>
  </si>
  <si>
    <t>Productos Movilizados</t>
  </si>
  <si>
    <t># Viajes</t>
  </si>
  <si>
    <t>Cementos, morteros, hormigones</t>
  </si>
  <si>
    <t>Misceláneos contenidos en paquetes</t>
  </si>
  <si>
    <t>Productos Varios</t>
  </si>
  <si>
    <t>Arroz</t>
  </si>
  <si>
    <t>Cerveza de malta</t>
  </si>
  <si>
    <t xml:space="preserve">Hullas, briquetas </t>
  </si>
  <si>
    <t>Aceite de palma y sus fracciones</t>
  </si>
  <si>
    <t>Coques y semicoques de hulla</t>
  </si>
  <si>
    <t>Cementos Hidráulicos</t>
  </si>
  <si>
    <t>Azúcar de caña o de remolacha</t>
  </si>
  <si>
    <t>Abonos minerales o químicos</t>
  </si>
  <si>
    <t>Agua</t>
  </si>
  <si>
    <t>Preparaciones para alim. Animal</t>
  </si>
  <si>
    <t>Carbones activados</t>
  </si>
  <si>
    <t>Bombonas, botellas, frascos</t>
  </si>
  <si>
    <t>Contenedores</t>
  </si>
  <si>
    <t>Demás productos</t>
  </si>
  <si>
    <t>Fuente: Ministerio de Transporte. Datos marzo 23 - agosto 02</t>
  </si>
  <si>
    <t xml:space="preserve">Principales Destinos </t>
  </si>
  <si>
    <t>Destino</t>
  </si>
  <si>
    <t>Bogotá</t>
  </si>
  <si>
    <t>Funza</t>
  </si>
  <si>
    <t>Buga</t>
  </si>
  <si>
    <t>Tocancipá</t>
  </si>
  <si>
    <t xml:space="preserve">Principales Orígenes </t>
  </si>
  <si>
    <t>Origen</t>
  </si>
  <si>
    <t>Palmira</t>
  </si>
  <si>
    <t>Cúcuta</t>
  </si>
  <si>
    <t>ÍNDICE DE PRECIOS AL TRANSPORTADOR</t>
  </si>
  <si>
    <t>Actualización: Semestral</t>
  </si>
  <si>
    <t>Incremento</t>
  </si>
  <si>
    <t>Incidencia</t>
  </si>
  <si>
    <t>Combustible (ACPM)</t>
  </si>
  <si>
    <t>Llantas y neumáticos</t>
  </si>
  <si>
    <t>Repuestos, Reparaciones</t>
  </si>
  <si>
    <t>Salarios, Prestaciones</t>
  </si>
  <si>
    <t>Peajes</t>
  </si>
  <si>
    <t>Seguros</t>
  </si>
  <si>
    <t>Lubricantes, grasas y filtros</t>
  </si>
  <si>
    <t>Parqueadero</t>
  </si>
  <si>
    <t>Impuestos</t>
  </si>
  <si>
    <t>Fuente: Defencarga</t>
  </si>
  <si>
    <t>ÍNDICE DE COSTOS AL TRANSPORTE DE CARGA</t>
  </si>
  <si>
    <t>ICTC</t>
  </si>
  <si>
    <t>Grupo de costos</t>
  </si>
  <si>
    <t>Peso %</t>
  </si>
  <si>
    <t>Costos fijos y peajes</t>
  </si>
  <si>
    <t>Partes, piezas,  mantenimiento y reparación</t>
  </si>
  <si>
    <t>Insumos</t>
  </si>
  <si>
    <t>Variación anual ICTC 2010 - 2021</t>
  </si>
  <si>
    <t>Año</t>
  </si>
  <si>
    <t>Costos F</t>
  </si>
  <si>
    <t>Partes</t>
  </si>
  <si>
    <t>Factores</t>
  </si>
  <si>
    <t>ICTC Trimestral</t>
  </si>
  <si>
    <t>2010 I</t>
  </si>
  <si>
    <t>2010 II</t>
  </si>
  <si>
    <t>2010 III</t>
  </si>
  <si>
    <t>2010 IV</t>
  </si>
  <si>
    <t>ACPM</t>
  </si>
  <si>
    <t>Precios de referencia ACPM para Bogotá</t>
  </si>
  <si>
    <t>Variación $</t>
  </si>
  <si>
    <t>-</t>
  </si>
  <si>
    <t xml:space="preserve">Fuente: UPME, Unidad de Planeación Minero Energética </t>
  </si>
  <si>
    <t>Variación Anual Combustibles Según ICTC</t>
  </si>
  <si>
    <t>Gasolina</t>
  </si>
  <si>
    <t>Trimestral</t>
  </si>
  <si>
    <t>Anual</t>
  </si>
  <si>
    <t>DEMANDA DE ENERGÍA</t>
  </si>
  <si>
    <t>Demanda de energía</t>
  </si>
  <si>
    <t>GWh</t>
  </si>
  <si>
    <t>Variación
Anual</t>
  </si>
  <si>
    <t>Enero 2021</t>
  </si>
  <si>
    <t>Febrero 2021</t>
  </si>
  <si>
    <t>Marzo 2021</t>
  </si>
  <si>
    <t>Abril 2021</t>
  </si>
  <si>
    <t>Mayo 2021</t>
  </si>
  <si>
    <t>Junio 2021</t>
  </si>
  <si>
    <t>Julio 2021</t>
  </si>
  <si>
    <t>Agosto 2021</t>
  </si>
  <si>
    <t>Septiembre 2021</t>
  </si>
  <si>
    <t>Octubre 2021</t>
  </si>
  <si>
    <t>Noviembre 2021</t>
  </si>
  <si>
    <t>Diciembre 2021</t>
  </si>
  <si>
    <t>Enero 2022</t>
  </si>
  <si>
    <t>Fuente: XM, filial de ISA, empresa operadora del Sistema Interconectado Nacional</t>
  </si>
  <si>
    <t>Demanda</t>
  </si>
  <si>
    <t>2022 Año Corrido</t>
  </si>
  <si>
    <t>PIRATERÍA</t>
  </si>
  <si>
    <t xml:space="preserve">Marzo </t>
  </si>
  <si>
    <t xml:space="preserve">Mayo </t>
  </si>
  <si>
    <t xml:space="preserve">Junio </t>
  </si>
  <si>
    <t>Fuente: Observatorio del Delito de la DIJIN</t>
  </si>
  <si>
    <t xml:space="preserve">Boyacá </t>
  </si>
  <si>
    <t>Cesar</t>
  </si>
  <si>
    <t>ACCIDENTALIDAD VIAL</t>
  </si>
  <si>
    <t>Part.</t>
  </si>
  <si>
    <t>Usuario de moto</t>
  </si>
  <si>
    <t>Peatón</t>
  </si>
  <si>
    <t>Usuario de vehículo</t>
  </si>
  <si>
    <t>Usuario bicicleta</t>
  </si>
  <si>
    <t>Usuarios transporte de carga</t>
  </si>
  <si>
    <t>Otros usuarios</t>
  </si>
  <si>
    <t>Sin Información</t>
  </si>
  <si>
    <t xml:space="preserve">Fuente: Observatorio Nacional de Seguridad Vial </t>
  </si>
  <si>
    <t xml:space="preserve">Antioquia  </t>
  </si>
  <si>
    <t>Valle Del Cauca</t>
  </si>
  <si>
    <t xml:space="preserve">Bogotá DC </t>
  </si>
  <si>
    <t xml:space="preserve">Tolima  </t>
  </si>
  <si>
    <t>Transporte de Carga</t>
  </si>
  <si>
    <t>Fallecidos 2021</t>
  </si>
  <si>
    <t>Lecionados 2021</t>
  </si>
  <si>
    <t>Usuario de colisión</t>
  </si>
  <si>
    <t>Implica Transporte de Carga</t>
  </si>
  <si>
    <t>Otros Actores</t>
  </si>
  <si>
    <t>Otros Usuarios</t>
  </si>
  <si>
    <t>Fuente: Portal Logístico de Colombia</t>
  </si>
  <si>
    <t>Víctimas Fatales según causa del accidente</t>
  </si>
  <si>
    <t>% part.</t>
  </si>
  <si>
    <t>Víctimas Fatales según departamento</t>
  </si>
  <si>
    <t>Desobedecer Señales de tránsito</t>
  </si>
  <si>
    <t>Exceso de velocidad</t>
  </si>
  <si>
    <t>Malas condiciones de la vía</t>
  </si>
  <si>
    <t>Posibles fallas Mecánicas</t>
  </si>
  <si>
    <t>Contravía</t>
  </si>
  <si>
    <t>Malas condiciones climáticas</t>
  </si>
  <si>
    <t>* Se excluyen datos sin información</t>
  </si>
  <si>
    <t>Fatales</t>
  </si>
  <si>
    <t>Lesionados</t>
  </si>
  <si>
    <t>Total Víctimas</t>
  </si>
  <si>
    <t>Víctimas Fatales según día de la semana</t>
  </si>
  <si>
    <t>Lunes</t>
  </si>
  <si>
    <t>Martes</t>
  </si>
  <si>
    <t>Miércoles</t>
  </si>
  <si>
    <t>Jueves</t>
  </si>
  <si>
    <t>Viernes</t>
  </si>
  <si>
    <t>Sábado</t>
  </si>
  <si>
    <t>Domingo</t>
  </si>
  <si>
    <t>Fallecidos 2022</t>
  </si>
  <si>
    <t>Objeto/Usuario de colisión</t>
  </si>
  <si>
    <t>Ene</t>
  </si>
  <si>
    <t>Feb</t>
  </si>
  <si>
    <t>Mar</t>
  </si>
  <si>
    <t>Abr</t>
  </si>
  <si>
    <t>May</t>
  </si>
  <si>
    <t>Jun</t>
  </si>
  <si>
    <t>Jul</t>
  </si>
  <si>
    <t>Ago</t>
  </si>
  <si>
    <t>Sep</t>
  </si>
  <si>
    <t>Oct</t>
  </si>
  <si>
    <t>Nov</t>
  </si>
  <si>
    <t>Dic</t>
  </si>
  <si>
    <t>Lecionados 2022</t>
  </si>
  <si>
    <t>PORTAL LOGÍSTICO DE COLOMBIA</t>
  </si>
  <si>
    <t>Fecha: 23 de diciembre de 2020</t>
  </si>
  <si>
    <t>Portal Logístico de Colombia*</t>
  </si>
  <si>
    <t xml:space="preserve">El Portal Logístico de Colombia presenta información generada por el Ministerio de Transporte a través del Registro Nacional de Despachos de Carga, las Alianzas Logísticas Regionales, los Corredores Logísticos Estratégicos y las Estadísticas del sector transporte.
Una de las principales herramientas con las que cuenta este portal son los llamados "Tableros de Control" en los que se puede encontrar información sobre algunos de los corredores logísticos definidos en el país. 
*El Ministerio de Transporte nos ha indicado que parte de la información registrada en el Portal Logístico puese ser sujeta a ajustes.
</t>
  </si>
  <si>
    <t>Corredor Bogotá  - Buenaventura</t>
  </si>
  <si>
    <t>Millones de toneladas movilizadas por mes</t>
  </si>
  <si>
    <t xml:space="preserve">Var. </t>
  </si>
  <si>
    <t>Millones de galones movilizados por mes</t>
  </si>
  <si>
    <t>Fuente: Ministerio de Transporte, cifras en millones</t>
  </si>
  <si>
    <t xml:space="preserve">En los primeros 9 meses del año, en el Corredor logístico Bogotá - Buenaventura se han movilizado 10,85 millones de toneladas, lo que representa una variación del -8,4% frente al mismo periodo del año anterior, por su  parte el número de galones movilizados registra un aumento del 10%.
Los productos sólidos movilizados en este corredor que presentan las mayores disminuciones continúan siendo: el maíz con un  -16%, misceláneos en empaques con un -11% y el cemento un -29%. Los  productos con mayor crecimiento son la harina de trigo con 204%, y  trigo y morcajo o tranquilón 20%.
</t>
  </si>
  <si>
    <t>Toneladas por configuración</t>
  </si>
  <si>
    <t>Viajes por configuración*</t>
  </si>
  <si>
    <t>%</t>
  </si>
  <si>
    <t>Tractocamión de 3 ejes</t>
  </si>
  <si>
    <t>Camión rígido 2 ejes</t>
  </si>
  <si>
    <t>Tractocamión de 2 ejes</t>
  </si>
  <si>
    <t>Camión rígido 3 ejes</t>
  </si>
  <si>
    <t>Camión rígido 4 ejes</t>
  </si>
  <si>
    <t>Distribución Toneladas Origen - Destino</t>
  </si>
  <si>
    <t>Productos sólidos</t>
  </si>
  <si>
    <t>Tons* 2019</t>
  </si>
  <si>
    <t>Tons* 2020</t>
  </si>
  <si>
    <t># viajes</t>
  </si>
  <si>
    <t>Tons/viaje</t>
  </si>
  <si>
    <t>Trigo y morcajo o tranquillon</t>
  </si>
  <si>
    <t>Misceláneos en empaques (paqueteo)</t>
  </si>
  <si>
    <t>Buenavent.</t>
  </si>
  <si>
    <t>Cemento, morteros, hormigones y similares</t>
  </si>
  <si>
    <t>Contenedores (incluye cont. Cisterna y depó)</t>
  </si>
  <si>
    <t>Yotoco</t>
  </si>
  <si>
    <t>Harina de trigo o morcajo</t>
  </si>
  <si>
    <t>* Cifras en miles</t>
  </si>
  <si>
    <t>Viajes realizados por tractocamión de 3 ejes corredor Bogotá - Buenaventura</t>
  </si>
  <si>
    <t>Periodo</t>
  </si>
  <si>
    <t># de viajes</t>
  </si>
  <si>
    <t>Toneladas x viaje</t>
  </si>
  <si>
    <t># Vehículos 3S3</t>
  </si>
  <si>
    <t>Viajes / vehículos</t>
  </si>
  <si>
    <t>Promedio</t>
  </si>
  <si>
    <t>Corredor Bogotá  - Costa Caribe</t>
  </si>
  <si>
    <t>enero</t>
  </si>
  <si>
    <t>marzo</t>
  </si>
  <si>
    <t>abril</t>
  </si>
  <si>
    <t>mayo</t>
  </si>
  <si>
    <t>junio</t>
  </si>
  <si>
    <t>julio</t>
  </si>
  <si>
    <t>agosto</t>
  </si>
  <si>
    <t xml:space="preserve">En el Corredor logístico Bogotá - Costa Caribe se movilizaron 6,47 millones de toneladas en los primeros diez meses del año, lo que representa una disminución del -48%, por su parte el número de galones cae un -60% 
El principal producto sólido movilizado en este corredor son los productos varios, aunque en lo corrido del año presenta una disminución del -42,9% frente al 2019; es seguido por el maiz, cuya disminución es del 46% en comparación al mismo periodo del año anterior; así mismo, los misceláneos en empaques que caen un 46%.
</t>
  </si>
  <si>
    <t>Viajes por configuración</t>
  </si>
  <si>
    <t>Productos varios</t>
  </si>
  <si>
    <t>Preparaciones alimenticias no expresada en otras partidas</t>
  </si>
  <si>
    <t>Cajones, cajas, jaulas</t>
  </si>
  <si>
    <t>Bananas o plátanos frescos o secos</t>
  </si>
  <si>
    <t>Cantos, grava, piedras machacadas</t>
  </si>
  <si>
    <t>Cacahuates (maní) sin tostar</t>
  </si>
  <si>
    <t>* Cifras en millones</t>
  </si>
  <si>
    <t>Viajes realizados por tractocamión de 3 ejes corredor Bogotá - Costa</t>
  </si>
  <si>
    <t>Corredor Medellín  - Costa Caribe</t>
  </si>
  <si>
    <t xml:space="preserve">El corredor  Medellín - Costa Caribe registra una variación del -15% en el número de toneladas movilizadas. Por su parte el número de galones cae un  0,6%, respondiendo a la mayor movilización presentada en el mes de septiembre. 
El maíz continúa siendo el producto más movilizado con un crecimiento del 17%, seguido del cemento, morteros y hormigones que presenta una disminución del -15%. Por su parte los cementos hidráulicos registran un crecimeinto del 27%, respecto al año anterior, así mismo la movilización de contenedores por este corredor ha crecido un 12,5%  frente al 2019.
</t>
  </si>
  <si>
    <t>Santiago de Tolú</t>
  </si>
  <si>
    <t>Cereté</t>
  </si>
  <si>
    <t>Toluviejo</t>
  </si>
  <si>
    <t>Cementos Hidraúlicos</t>
  </si>
  <si>
    <t>Girardota</t>
  </si>
  <si>
    <t>Bello</t>
  </si>
  <si>
    <t xml:space="preserve">Girardota </t>
  </si>
  <si>
    <t>Preparaciones del tipo de las utiliadas para la alimentación de los animales</t>
  </si>
  <si>
    <t>Viajes realizados por tractocamión de 3 ejes corredor Medellín- Costa</t>
  </si>
  <si>
    <t>Fecha: 12 de febrero de 2021</t>
  </si>
  <si>
    <r>
      <rPr>
        <b/>
        <sz val="11"/>
        <color theme="1"/>
        <rFont val="Trebuchet MS"/>
        <family val="2"/>
      </rPr>
      <t>* El Portal Logístico de Colombia realizó una actualización en su tablero de control para las estadísticas del año 2020, en él puede visualizarse todos los corredores logísticos unificados. Sin embargo, el mayor cambio realizado responde la inclución de las movilizaciones que tengan origen</t>
    </r>
    <r>
      <rPr>
        <b/>
        <sz val="11"/>
        <color rgb="FF254872"/>
        <rFont val="Trebuchet MS"/>
        <family val="2"/>
      </rPr>
      <t xml:space="preserve"> </t>
    </r>
    <r>
      <rPr>
        <b/>
        <u/>
        <sz val="12"/>
        <color rgb="FFFF0000"/>
        <rFont val="Trebuchet MS"/>
        <family val="2"/>
      </rPr>
      <t>o</t>
    </r>
    <r>
      <rPr>
        <b/>
        <sz val="11"/>
        <color rgb="FF254872"/>
        <rFont val="Trebuchet MS"/>
        <family val="2"/>
      </rPr>
      <t xml:space="preserve"> </t>
    </r>
    <r>
      <rPr>
        <b/>
        <sz val="11"/>
        <color theme="1"/>
        <rFont val="Trebuchet MS"/>
        <family val="2"/>
      </rPr>
      <t xml:space="preserve">destino dentro del corredor. Hasta el 2019 sólo se tenían en cuenta las movilizaciones cuyos origenes </t>
    </r>
    <r>
      <rPr>
        <b/>
        <u/>
        <sz val="12"/>
        <color rgb="FFFF0000"/>
        <rFont val="Trebuchet MS"/>
        <family val="2"/>
      </rPr>
      <t>y</t>
    </r>
    <r>
      <rPr>
        <b/>
        <sz val="11"/>
        <color theme="1"/>
        <rFont val="Trebuchet MS"/>
        <family val="2"/>
      </rPr>
      <t xml:space="preserve"> destinos estuvieran dentro del corredor, por ello no es posible realizar cálculos de variaciones entre ambos años ya que los números no corresponderían a una variación real, sino a la diferencia en la captación de datos del tablero de control. </t>
    </r>
  </si>
  <si>
    <r>
      <rPr>
        <sz val="11"/>
        <color rgb="FF254872"/>
        <rFont val="Trebuchet MS"/>
        <family val="2"/>
      </rPr>
      <t xml:space="preserve">Durante el año 2020, en el Corredor logístico Bogotá - Buenaventura se movilizaron 35,80 millones de toneladas. Por su  parte, el número de galones movilizados registrados fue de 218 millones. Así mismo, ser registraron 2.450.639 viajes, de los cuales el 49% fueron realizados por camiones rígidos de 2 ejes. </t>
    </r>
    <r>
      <rPr>
        <sz val="11"/>
        <color rgb="FFFF0000"/>
        <rFont val="Trebuchet MS"/>
        <family val="2"/>
      </rPr>
      <t xml:space="preserve">
</t>
    </r>
    <r>
      <rPr>
        <sz val="11"/>
        <color rgb="FF254872"/>
        <rFont val="Trebuchet MS"/>
        <family val="2"/>
      </rPr>
      <t>Las rutas con mayor cantidad de toneladas movilizadas registradas son: Buenaventura - Bogotá, Buenaventura - Buga y Buenaventura - Cali.</t>
    </r>
    <r>
      <rPr>
        <sz val="11"/>
        <color rgb="FFFF0000"/>
        <rFont val="Trebuchet MS"/>
        <family val="2"/>
      </rPr>
      <t xml:space="preserve">
</t>
    </r>
  </si>
  <si>
    <t>Toneladas por configuración*</t>
  </si>
  <si>
    <t>% Part.</t>
  </si>
  <si>
    <t>Distribución Toneladas Origen - Destino*</t>
  </si>
  <si>
    <t xml:space="preserve">En el Corredor logístico Bogotá - Costa Caribe se movilizaron 34,78 millones de toneladas durante el año 2020, por su parte el número de galones movilizados es de 1.233 millones. Finalmente los viajes realizados suman un total de 2.782.738. 
Las rutas con mayor cantidad de toneladas movilizadas registradas son: Cartagena - Bogotá, Santa Marta - Bucaramanga y Cartagena - Barranquilla.
</t>
  </si>
  <si>
    <t>Viajes por configuración *</t>
  </si>
  <si>
    <t>Distribución Toneladas Origen - Destino *</t>
  </si>
  <si>
    <t xml:space="preserve">Santa Marta </t>
  </si>
  <si>
    <r>
      <rPr>
        <sz val="11"/>
        <color rgb="FF254872"/>
        <rFont val="Trebuchet MS"/>
        <family val="2"/>
      </rPr>
      <t>El corredor  Medellín - Costa Caribe registró una movilización de 23,10 millones de toneladas. Por su parte el número de galones movilizados fue de 130,88 millones. El total de viajes registrados sobre este corredor durante el año 2020 es de 1.901.703.</t>
    </r>
    <r>
      <rPr>
        <sz val="11"/>
        <color rgb="FFFF0000"/>
        <rFont val="Trebuchet MS"/>
        <family val="2"/>
      </rPr>
      <t xml:space="preserve">
</t>
    </r>
    <r>
      <rPr>
        <sz val="11"/>
        <color rgb="FF254872"/>
        <rFont val="Trebuchet MS"/>
        <family val="2"/>
      </rPr>
      <t>Las rutas con mayor cantidad de toneladas movilizadas registradas son:</t>
    </r>
    <r>
      <rPr>
        <sz val="11"/>
        <color rgb="FFFF0000"/>
        <rFont val="Trebuchet MS"/>
        <family val="2"/>
      </rPr>
      <t xml:space="preserve"> Yumbo - Buenaventura, Yumbo - Cali y Cali - Bogotá.
</t>
    </r>
  </si>
  <si>
    <t>Toneladas por configuración *</t>
  </si>
  <si>
    <t>Pasto</t>
  </si>
  <si>
    <t>COMPETITIVIDAD</t>
  </si>
  <si>
    <t>Actualización: Anual</t>
  </si>
  <si>
    <t>Fecha: 25 de noviembre de 2021</t>
  </si>
  <si>
    <t>IMD 2020:</t>
  </si>
  <si>
    <t xml:space="preserve">Esta medición anual es publicada por el International Institute for Management Development (IMD), su principal indicador es el Índice de Competitividad Agregada que mide la competitividad de 63 países a partir de 4 factores: Desempeño Económico, Eficiencia de Gobierno, Eficiencia de Negocios e Infraestructura.
</t>
  </si>
  <si>
    <t>IGC 2018 - 2019:</t>
  </si>
  <si>
    <t xml:space="preserve">El Foro Económico Mundial (FEM) publica cada año el Reporte Global de Competitividad (RGC) cuyo principal indicador es el Índice Global de Competitividad (IGC), este indicador se divide en tres subíndices que son: requisitos básicos, potenciadores de eficiencia y factores de innovación y sofisticación
</t>
  </si>
  <si>
    <t>El pasado martes 16 de noviembre el Consejo Privado de Competitividad publicó el Informe Nacional de Competitividad del cual destacamos las principales recomendaciones para el pilar de infraestructura, logística y transporte:
1. Permitir que los fletes se generen en condiciones de competencia.
2. Actualizar el Plan Maestro de Transporte Intermodal para establecer una metodología de priorización de proyectos que integre todos los modos, el cronograma para su ejecución y su correspondiente financiación.
3. Acelerar la implementación de infraestructuras logísticas especializadas (ILE) y diseñar un plan de promoción de infraestructuras logísticas agropecuarias (ILA).
4. Fortalecer el seguimiento, la actualización y el uso de información sobre vías terciarias para la toma de decisiones.</t>
  </si>
  <si>
    <t>INFRAESTRUCTURA</t>
  </si>
  <si>
    <t>Posición/ total países</t>
  </si>
  <si>
    <t>Posición  anterior</t>
  </si>
  <si>
    <t>Indicador</t>
  </si>
  <si>
    <t>Fuente</t>
  </si>
  <si>
    <t>Infraestructura</t>
  </si>
  <si>
    <t>IGC</t>
  </si>
  <si>
    <t>Índice de conectividad Vial</t>
  </si>
  <si>
    <t>Calidad de las Vías</t>
  </si>
  <si>
    <t xml:space="preserve">Eficiencia de los Servicios Ferroviarios </t>
  </si>
  <si>
    <t>Eficiencia de los Servicios de Portuarios</t>
  </si>
  <si>
    <t>Eficiencia de los Servicios de Transporte Aéreos</t>
  </si>
  <si>
    <t>Infraestructura Básica</t>
  </si>
  <si>
    <t>IMD</t>
  </si>
  <si>
    <t>Infraestructura Tecnológica</t>
  </si>
  <si>
    <t>Infraestructura Científica</t>
  </si>
  <si>
    <t>FACTORES DE EFICIENCIA</t>
  </si>
  <si>
    <t>Productividad y eficiencia</t>
  </si>
  <si>
    <t>Prácticas Gerenciales</t>
  </si>
  <si>
    <t>Actitudes y Valores</t>
  </si>
  <si>
    <t>Habilidades</t>
  </si>
  <si>
    <t>Mercado laboral</t>
  </si>
  <si>
    <t>Capacidad de Innovación</t>
  </si>
  <si>
    <t>INFORME NACIONAL DE COMPETITIVIDAD (2021/2022)</t>
  </si>
  <si>
    <t>INFORME NACIONAL DE COMPETITIVIDAD:</t>
  </si>
  <si>
    <t xml:space="preserve">Este informe anual es publicad por el Consejo Privado de Competitividad (CPC), el cual es una organización sin ánimo de lucro que tiene como objetivo contribuir en la articulación de estrategias, que permitan lograr mejoras significativas en el nivel de competitividad de Colombia.
A coninuación presentamos las nuevas recomendaciones de articulación publico - privada entregadas en el informe del año 2021.
</t>
  </si>
  <si>
    <t>Nuevas Recomendaciones</t>
  </si>
  <si>
    <t>Impacto esperado</t>
  </si>
  <si>
    <t>Fortalecer el seguimiento, la actualización y e uso para la toma de decisiones de estadísticas de vías terciarias</t>
  </si>
  <si>
    <t>Aumentar la toma de decisiones basadas en evidencia, aportar a las discusiones regulatorias del sector y promover el uso de estadísticas en el desarrollo y planeación a largo plazo.</t>
  </si>
  <si>
    <t>Presentar y aprobar un proyecto de ley que actualice y regule el modo férreo</t>
  </si>
  <si>
    <t>Definir la regulación técnica y económica de la infraestructura y los servicios de transporte del modo férreo.</t>
  </si>
  <si>
    <t>Mejorar la estructuración de los proyectos del modo férreo</t>
  </si>
  <si>
    <t>Promover la eficiencia y el avance en la implementación de iniciativas relacionadas con el modo férreo a través de la presentación de proyectos más adecuados y alineados con las necesidades del sector.</t>
  </si>
  <si>
    <t>LPI: ÍNDICE DE DESEMPEÑO LOGÍSTICO</t>
  </si>
  <si>
    <t>Actualización: Bianual</t>
  </si>
  <si>
    <t>Fecha: 25 de sep de 2018</t>
  </si>
  <si>
    <t>LPI 2018:</t>
  </si>
  <si>
    <t xml:space="preserve">Este indicador se construye con las encuestas del Índice de Desempeño Logístico realizadas por el Banco Mundial. Refleja las percepciones de la logística de los actores de la cadena de abastecimiento basadas en la eficiencia de los procesos de despacho de aduana, la calidad de la infraestructura relacionada con el comercio y el transporte, la facilidad de acordar embarques a precios competitivos, la calidad de los servicios logísticos, la capacidad de seguir y rastrear los envíos, y la frecuencia con la cual los embarques llegan al consignatario en el tiempo programado en 160 países.
</t>
  </si>
  <si>
    <t>Variación 2016 - 2018</t>
  </si>
  <si>
    <t>Ranking General</t>
  </si>
  <si>
    <t>Aduanas</t>
  </si>
  <si>
    <t>Comercio exterior</t>
  </si>
  <si>
    <t>Calidad de los servicios logísticos</t>
  </si>
  <si>
    <t>trazabilidad</t>
  </si>
  <si>
    <t>Justo a tiempo</t>
  </si>
  <si>
    <t>Fuente: Banco Mundial</t>
  </si>
  <si>
    <t xml:space="preserve">Para la medición del 2018 el país presentó un avance significativo en este índice al pasar de la posición 94 en el 2016 a la 58 en el 2018, las principales mejoras se dieron en los pilares de comercio exterior, aduanas y trazabilidad.
</t>
  </si>
  <si>
    <t>Posición General</t>
  </si>
  <si>
    <t>OBSERVATORIO NACIONAL DE LOGÍSTICA</t>
  </si>
  <si>
    <t>Fecha: 6 de septiembre de 2021</t>
  </si>
  <si>
    <t>Observatorio Nacional de Logística</t>
  </si>
  <si>
    <t xml:space="preserve">El Observatorio Nacional de Logística (ONL), es una herramienta estratégica para capturar, analizar y difundir la información de logística del país, generar los indicadores y el modelo cuantitativo que faciliten la toma eficiente de decisiones en materia de políticas públicas y la priorización de inversiones públicas y privadas, en pro de mejorar la competitividad del país
</t>
  </si>
  <si>
    <t>Uno de los principales insumos con los que cuenta el Observatorio son los resultados de la Encuesta Nacional Logística (ENL), la cual fue recientemente actualizada por el DNP.</t>
  </si>
  <si>
    <t>Componentes del Costo logístico</t>
  </si>
  <si>
    <t>Almacenamiento *</t>
  </si>
  <si>
    <t>N/A</t>
  </si>
  <si>
    <t>Costo logístico como porcentaje de las ventas</t>
  </si>
  <si>
    <t>Transporte</t>
  </si>
  <si>
    <t>Administrativos y servicio al cliente</t>
  </si>
  <si>
    <t>Inventarios *</t>
  </si>
  <si>
    <t>Otros costos</t>
  </si>
  <si>
    <t>* Para el 2020 el almacenamiento fue dividido entre almacenamiento e inventarios</t>
  </si>
  <si>
    <t>Fuente: Observatorio Nacional de Logística, Transporte, Minas y Energía</t>
  </si>
  <si>
    <t>Costo Logístico por actividad económica</t>
  </si>
  <si>
    <t>Agropecuaria</t>
  </si>
  <si>
    <t>Industria</t>
  </si>
  <si>
    <t>Minería</t>
  </si>
  <si>
    <t>Nacional</t>
  </si>
  <si>
    <t>Fuente: DNP - Encuesta Nacional de Logística</t>
  </si>
  <si>
    <t>Recordemos que en la ENL realizada en el año 2018, el costo logístico sobre las ventas era del 13,5%, en esta edición dicho valor es del 12,6%, que representa una disminución del -0,9% que responde a un menos costo en el transporte, almacenamiento e inventarios. 
El componente de transporte es el de mayor participación dentro del costo logístico con un peso del 30,7%, seguido de los inventarios con un 29,3%. 
Entre los aspectos a destacar encontramos que el porcentaje de empresas miden su costo logístico pasó del  69,1% al 74%, impulsado por las microempresas con un 75% de medición. Así mismo, la cantidad de empresas que miden los tiempos de espera, cargue y descargue de sus vehículos, pasó del 9,4% al 28,9%; siendo el tiempo de cargue el más medido por las diferentes empresas del sector. Es importante hacer énfasis en el crecimiento de estos porcentajes de medición debido la alta importancia que representa su conocimiento para los procesos de optimización de recursos en la operación logística.</t>
  </si>
  <si>
    <t>Costo Logístico por tamaño de empresa</t>
  </si>
  <si>
    <t>Micro</t>
  </si>
  <si>
    <t>Pequeña</t>
  </si>
  <si>
    <t>Mediana</t>
  </si>
  <si>
    <t>Grande</t>
  </si>
  <si>
    <t>% de empresas con flota propia (por tamaño)</t>
  </si>
  <si>
    <t>% de empresas con flota propia (por act. económica)</t>
  </si>
  <si>
    <t>Tte. Y almacén.</t>
  </si>
  <si>
    <t>Si bien el indicador de pedidos a tiempo registró un crecimiento del 5%, el porcentaje de pedidos perfectos presenta una disminución del -0,8% impulsados principalmente por la cantidad de documentación con errores que se presenta a lo largo del proceso logístico, seguido del aumento en daños y los pedidos incompletos; esto puede implicar que con la intención de mejorar los tiempos de entrega se han descuidado procesos de manipulación y alistamiento de pedidos que generan inconsistencias.
Respecto al uso de tecnología, el crecimiento fue del 19,4%; el 88,7% de las empresas del país conoce al menos una herramienta tecnológica aplicada a la logística.</t>
  </si>
  <si>
    <t>Índice de calidad Logística: Pedido Perfecto</t>
  </si>
  <si>
    <t>Pedidos sin daños</t>
  </si>
  <si>
    <t>Pedidos completos cantidad</t>
  </si>
  <si>
    <t>Pedidos Documenta. Perfecta</t>
  </si>
  <si>
    <t>Pedidos a tiempo</t>
  </si>
  <si>
    <t>Pedido perfecto</t>
  </si>
  <si>
    <t>Índice de calidad Logística: Principales problemas en la entrega de pedidos</t>
  </si>
  <si>
    <t>Daños en mercancías</t>
  </si>
  <si>
    <t>Problemas de transporte</t>
  </si>
  <si>
    <t>Problemas en la entrega por causa del cliente</t>
  </si>
  <si>
    <t>Problemas de almacenamiento</t>
  </si>
  <si>
    <t>Robos y actividades criminales</t>
  </si>
  <si>
    <t>Problemas con la documentación</t>
  </si>
  <si>
    <t>Siniestros</t>
  </si>
  <si>
    <t>Problemas por inspecciones</t>
  </si>
  <si>
    <t>Utilización y necesidades de tecnología</t>
  </si>
  <si>
    <t>¿Cuáles utiliza?</t>
  </si>
  <si>
    <t>Rastreo y seguimiento de pedidos</t>
  </si>
  <si>
    <t>Factura Electrónica</t>
  </si>
  <si>
    <t>Rastreo y seguimiento de vehículos</t>
  </si>
  <si>
    <t>Intercambio electrónico de datos - EDI</t>
  </si>
  <si>
    <t>Captura con códigos de barras</t>
  </si>
  <si>
    <t>Sistema y/o aplicativos de gestión de bodegas –WMS</t>
  </si>
  <si>
    <t>Sistemas y aplicativos de planificación de recursos empresariales –ERP</t>
  </si>
  <si>
    <t>Pronósticos y/o planeación de demanda</t>
  </si>
  <si>
    <t>Sistema y/o aplicativos de administración de transporte - TMS</t>
  </si>
  <si>
    <t>Captura con identificación de radio frecuencia –RFID</t>
  </si>
  <si>
    <t>Ninguna</t>
  </si>
  <si>
    <t>Otras tecnologías</t>
  </si>
  <si>
    <t>Identificación automática y captura de datos (AIDC)</t>
  </si>
  <si>
    <t>Servicios en la nube</t>
  </si>
  <si>
    <t>Big Data y analítica</t>
  </si>
  <si>
    <t>impresión 3D</t>
  </si>
  <si>
    <t>Torres de control</t>
  </si>
  <si>
    <t>Inteligencia artificial</t>
  </si>
  <si>
    <t>Blockchain</t>
  </si>
  <si>
    <t>Realidad aumentada</t>
  </si>
  <si>
    <t>Tercerización de servicios logísticos</t>
  </si>
  <si>
    <t>Transporte de carga y distribución</t>
  </si>
  <si>
    <t>Compra y manejo de proveedores</t>
  </si>
  <si>
    <t>almacenamiento</t>
  </si>
  <si>
    <t>Procesamiento de pedidos de los clientes</t>
  </si>
  <si>
    <t>Planeación y reposición de inventarios</t>
  </si>
  <si>
    <t>Control de la cadena de frío</t>
  </si>
  <si>
    <t>Logística de reversa</t>
  </si>
  <si>
    <t>Manejo de materiales peligrosos</t>
  </si>
  <si>
    <t>Manejo de aduana e impuestos</t>
  </si>
  <si>
    <t>Otros Servicios de valor agregado</t>
  </si>
  <si>
    <t>Planeación de transporte de carga y distribución</t>
  </si>
  <si>
    <t>otros</t>
  </si>
  <si>
    <t>2021 IV</t>
  </si>
  <si>
    <r>
      <t xml:space="preserve">La Encuesta Mensual de Servicios tiene como objetivos principales, </t>
    </r>
    <r>
      <rPr>
        <b/>
        <sz val="11"/>
        <color theme="1" tint="4.9989318521683403E-2"/>
        <rFont val="Arial"/>
        <family val="2"/>
      </rPr>
      <t>medir el comportamiento de los ingresos y cuantificar la evolución del personal ocupado</t>
    </r>
    <r>
      <rPr>
        <sz val="11"/>
        <color theme="1" tint="4.9989318521683403E-2"/>
        <rFont val="Arial"/>
        <family val="2"/>
      </rPr>
      <t xml:space="preserve"> para las actividades de servicios investigadas, entre ellas, el almacenamiento y actividades complementarias al transporte y servicios de correo y mensajería.</t>
    </r>
  </si>
  <si>
    <t>Personal permanenteᵃ</t>
  </si>
  <si>
    <t>Personal temporal directoᵇ</t>
  </si>
  <si>
    <t>Personal ocupado totalᵈ</t>
  </si>
  <si>
    <r>
      <rPr>
        <sz val="16"/>
        <color rgb="FF0070C0"/>
        <rFont val="Arial"/>
        <family val="2"/>
      </rPr>
      <t>81/</t>
    </r>
    <r>
      <rPr>
        <sz val="9"/>
        <color theme="1"/>
        <rFont val="Arial"/>
        <family val="2"/>
      </rPr>
      <t>141</t>
    </r>
  </si>
  <si>
    <r>
      <rPr>
        <sz val="16"/>
        <color rgb="FF0070C0"/>
        <rFont val="Arial"/>
        <family val="2"/>
      </rPr>
      <t>97/</t>
    </r>
    <r>
      <rPr>
        <sz val="9"/>
        <color theme="1"/>
        <rFont val="Arial"/>
        <family val="2"/>
      </rPr>
      <t>141</t>
    </r>
  </si>
  <si>
    <r>
      <rPr>
        <sz val="16"/>
        <color rgb="FF0070C0"/>
        <rFont val="Arial"/>
        <family val="2"/>
      </rPr>
      <t>104/</t>
    </r>
    <r>
      <rPr>
        <sz val="9"/>
        <color theme="1"/>
        <rFont val="Arial"/>
        <family val="2"/>
      </rPr>
      <t>141</t>
    </r>
  </si>
  <si>
    <r>
      <rPr>
        <sz val="16"/>
        <color rgb="FF0070C0"/>
        <rFont val="Arial"/>
        <family val="2"/>
      </rPr>
      <t>99/</t>
    </r>
    <r>
      <rPr>
        <sz val="9"/>
        <color theme="1"/>
        <rFont val="Arial"/>
        <family val="2"/>
      </rPr>
      <t>141</t>
    </r>
  </si>
  <si>
    <r>
      <rPr>
        <sz val="16"/>
        <color rgb="FF0070C0"/>
        <rFont val="Arial"/>
        <family val="2"/>
      </rPr>
      <t>72/</t>
    </r>
    <r>
      <rPr>
        <sz val="9"/>
        <color theme="1"/>
        <rFont val="Arial"/>
        <family val="2"/>
      </rPr>
      <t>141</t>
    </r>
  </si>
  <si>
    <r>
      <rPr>
        <sz val="16"/>
        <color rgb="FF0070C0"/>
        <rFont val="Arial"/>
        <family val="2"/>
      </rPr>
      <t>78/</t>
    </r>
    <r>
      <rPr>
        <sz val="9"/>
        <color theme="1"/>
        <rFont val="Arial"/>
        <family val="2"/>
      </rPr>
      <t>141</t>
    </r>
  </si>
  <si>
    <r>
      <rPr>
        <sz val="16"/>
        <color rgb="FF0070C0"/>
        <rFont val="Arial"/>
        <family val="2"/>
      </rPr>
      <t>46/</t>
    </r>
    <r>
      <rPr>
        <sz val="9"/>
        <color theme="1"/>
        <rFont val="Arial"/>
        <family val="2"/>
      </rPr>
      <t>63</t>
    </r>
  </si>
  <si>
    <r>
      <rPr>
        <sz val="16"/>
        <color rgb="FF0070C0"/>
        <rFont val="Arial"/>
        <family val="2"/>
      </rPr>
      <t>59/</t>
    </r>
    <r>
      <rPr>
        <sz val="9"/>
        <color theme="1"/>
        <rFont val="Arial"/>
        <family val="2"/>
      </rPr>
      <t>63</t>
    </r>
  </si>
  <si>
    <r>
      <rPr>
        <sz val="16"/>
        <color rgb="FF0070C0"/>
        <rFont val="Arial"/>
        <family val="2"/>
      </rPr>
      <t>56/</t>
    </r>
    <r>
      <rPr>
        <sz val="9"/>
        <color theme="1"/>
        <rFont val="Arial"/>
        <family val="2"/>
      </rPr>
      <t>63</t>
    </r>
  </si>
  <si>
    <r>
      <rPr>
        <sz val="16"/>
        <color rgb="FF0070C0"/>
        <rFont val="Arial"/>
        <family val="2"/>
      </rPr>
      <t>83/</t>
    </r>
    <r>
      <rPr>
        <sz val="9"/>
        <color theme="1"/>
        <rFont val="Arial"/>
        <family val="2"/>
      </rPr>
      <t>140</t>
    </r>
  </si>
  <si>
    <r>
      <rPr>
        <sz val="16"/>
        <color rgb="FF0070C0"/>
        <rFont val="Arial"/>
        <family val="2"/>
      </rPr>
      <t>97/</t>
    </r>
    <r>
      <rPr>
        <sz val="9"/>
        <color theme="1"/>
        <rFont val="Arial"/>
        <family val="2"/>
      </rPr>
      <t>140</t>
    </r>
  </si>
  <si>
    <r>
      <rPr>
        <sz val="16"/>
        <color rgb="FF0070C0"/>
        <rFont val="Arial"/>
        <family val="2"/>
      </rPr>
      <t>102/</t>
    </r>
    <r>
      <rPr>
        <sz val="9"/>
        <color theme="1"/>
        <rFont val="Arial"/>
        <family val="2"/>
      </rPr>
      <t>140</t>
    </r>
  </si>
  <si>
    <r>
      <rPr>
        <sz val="16"/>
        <color rgb="FF0070C0"/>
        <rFont val="Arial"/>
        <family val="2"/>
      </rPr>
      <t>125/</t>
    </r>
    <r>
      <rPr>
        <sz val="9"/>
        <color theme="1"/>
        <rFont val="Arial"/>
        <family val="2"/>
      </rPr>
      <t>140</t>
    </r>
  </si>
  <si>
    <r>
      <rPr>
        <sz val="16"/>
        <color rgb="FF0070C0"/>
        <rFont val="Arial"/>
        <family val="2"/>
      </rPr>
      <t>72/</t>
    </r>
    <r>
      <rPr>
        <sz val="9"/>
        <color theme="1"/>
        <rFont val="Arial"/>
        <family val="2"/>
      </rPr>
      <t>140</t>
    </r>
  </si>
  <si>
    <r>
      <rPr>
        <sz val="16"/>
        <color rgb="FF0070C0"/>
        <rFont val="Arial"/>
        <family val="2"/>
      </rPr>
      <t>80/</t>
    </r>
    <r>
      <rPr>
        <sz val="9"/>
        <color theme="1"/>
        <rFont val="Arial"/>
        <family val="2"/>
      </rPr>
      <t>140</t>
    </r>
  </si>
  <si>
    <r>
      <rPr>
        <sz val="16"/>
        <color rgb="FF0070C0"/>
        <rFont val="Arial"/>
        <family val="2"/>
      </rPr>
      <t>43/</t>
    </r>
    <r>
      <rPr>
        <sz val="9"/>
        <color theme="1"/>
        <rFont val="Arial"/>
        <family val="2"/>
      </rPr>
      <t>63</t>
    </r>
  </si>
  <si>
    <r>
      <rPr>
        <sz val="16"/>
        <color rgb="FF0070C0"/>
        <rFont val="Arial"/>
        <family val="2"/>
      </rPr>
      <t>52/</t>
    </r>
    <r>
      <rPr>
        <sz val="9"/>
        <color theme="1"/>
        <rFont val="Arial"/>
        <family val="2"/>
      </rPr>
      <t>63</t>
    </r>
  </si>
  <si>
    <r>
      <rPr>
        <sz val="16"/>
        <color rgb="FF0070C0"/>
        <rFont val="Arial"/>
        <family val="2"/>
      </rPr>
      <t>58/</t>
    </r>
    <r>
      <rPr>
        <sz val="9"/>
        <color theme="1"/>
        <rFont val="Arial"/>
        <family val="2"/>
      </rPr>
      <t>63</t>
    </r>
  </si>
  <si>
    <r>
      <rPr>
        <sz val="16"/>
        <color rgb="FF0070C0"/>
        <rFont val="Arial"/>
        <family val="2"/>
      </rPr>
      <t>54/</t>
    </r>
    <r>
      <rPr>
        <sz val="9"/>
        <color theme="1"/>
        <rFont val="Arial"/>
        <family val="2"/>
      </rPr>
      <t>63</t>
    </r>
  </si>
  <si>
    <r>
      <rPr>
        <sz val="16"/>
        <color rgb="FF0070C0"/>
        <rFont val="Arial"/>
        <family val="2"/>
      </rPr>
      <t>30/</t>
    </r>
    <r>
      <rPr>
        <sz val="9"/>
        <color theme="1"/>
        <rFont val="Arial"/>
        <family val="2"/>
      </rPr>
      <t>63</t>
    </r>
  </si>
  <si>
    <r>
      <rPr>
        <sz val="16"/>
        <color rgb="FF0070C0"/>
        <rFont val="Arial"/>
        <family val="2"/>
      </rPr>
      <t>55/</t>
    </r>
    <r>
      <rPr>
        <sz val="9"/>
        <color theme="1"/>
        <rFont val="Arial"/>
        <family val="2"/>
      </rPr>
      <t>63</t>
    </r>
  </si>
  <si>
    <r>
      <rPr>
        <sz val="16"/>
        <color rgb="FF0070C0"/>
        <rFont val="Arial"/>
        <family val="2"/>
      </rPr>
      <t>80/</t>
    </r>
    <r>
      <rPr>
        <sz val="9"/>
        <color theme="1"/>
        <rFont val="Arial"/>
        <family val="2"/>
      </rPr>
      <t>141</t>
    </r>
  </si>
  <si>
    <r>
      <rPr>
        <sz val="16"/>
        <color rgb="FF0070C0"/>
        <rFont val="Arial"/>
        <family val="2"/>
      </rPr>
      <t>73/</t>
    </r>
    <r>
      <rPr>
        <sz val="9"/>
        <color theme="1"/>
        <rFont val="Arial"/>
        <family val="2"/>
      </rPr>
      <t>141</t>
    </r>
  </si>
  <si>
    <r>
      <rPr>
        <sz val="16"/>
        <color rgb="FF0070C0"/>
        <rFont val="Arial"/>
        <family val="2"/>
      </rPr>
      <t>77/</t>
    </r>
    <r>
      <rPr>
        <sz val="9"/>
        <color theme="1"/>
        <rFont val="Arial"/>
        <family val="2"/>
      </rPr>
      <t>141</t>
    </r>
  </si>
  <si>
    <r>
      <rPr>
        <sz val="16"/>
        <color rgb="FF0070C0"/>
        <rFont val="Arial"/>
        <family val="2"/>
      </rPr>
      <t>42/</t>
    </r>
    <r>
      <rPr>
        <sz val="9"/>
        <color theme="1"/>
        <rFont val="Arial"/>
        <family val="2"/>
      </rPr>
      <t>63</t>
    </r>
  </si>
  <si>
    <r>
      <rPr>
        <sz val="16"/>
        <color rgb="FF0070C0"/>
        <rFont val="Arial"/>
        <family val="2"/>
      </rPr>
      <t>47/</t>
    </r>
    <r>
      <rPr>
        <sz val="9"/>
        <color theme="1"/>
        <rFont val="Arial"/>
        <family val="2"/>
      </rPr>
      <t>63</t>
    </r>
  </si>
  <si>
    <r>
      <rPr>
        <sz val="16"/>
        <color rgb="FF0070C0"/>
        <rFont val="Arial"/>
        <family val="2"/>
      </rPr>
      <t>73/</t>
    </r>
    <r>
      <rPr>
        <sz val="9"/>
        <color theme="1"/>
        <rFont val="Arial"/>
        <family val="2"/>
      </rPr>
      <t>140</t>
    </r>
  </si>
  <si>
    <t>Febrero 2022</t>
  </si>
  <si>
    <t>Marzo 2022</t>
  </si>
  <si>
    <t>Var. %</t>
  </si>
  <si>
    <t xml:space="preserve">Contribución  a la varias.  </t>
  </si>
  <si>
    <t>2022 I</t>
  </si>
  <si>
    <t>Cultivo permanente de café</t>
  </si>
  <si>
    <t>TONS 2022</t>
  </si>
  <si>
    <t>Variación
2021 - 2022</t>
  </si>
  <si>
    <t>Enero -marzo 2022</t>
  </si>
  <si>
    <t>Enero -marzo 2021</t>
  </si>
  <si>
    <t>Villavicencio</t>
  </si>
  <si>
    <t xml:space="preserve">                           </t>
  </si>
  <si>
    <t>http://www.sipg.gov.co/Sipg/Inicio/SectorHidrocarburos/Precios/PreciosCiudades/tabid/113/language/es-CO/Default.aspx</t>
  </si>
  <si>
    <t>Abril 2022</t>
  </si>
  <si>
    <t>Mayo 2022</t>
  </si>
  <si>
    <t>https://www.xm.com.co/nuestra-empresa/informes/informes-de-la-operacion-y-el-mercado/informes-mensuales-de-analisis-del-mercado</t>
  </si>
  <si>
    <t>https://www.policia.gov.co/grupo-informacion-criminalidad/estadistica-delictiva</t>
  </si>
  <si>
    <t>Ruptura de cadena de frío</t>
  </si>
  <si>
    <t>Junio  2022</t>
  </si>
  <si>
    <t xml:space="preserve">Santiago de Cali </t>
  </si>
  <si>
    <t xml:space="preserve">Pereira </t>
  </si>
  <si>
    <t xml:space="preserve">Bucaramanga </t>
  </si>
  <si>
    <t xml:space="preserve">Caldas </t>
  </si>
  <si>
    <t xml:space="preserve">Santander </t>
  </si>
  <si>
    <t>2022 II</t>
  </si>
  <si>
    <t>Julio 2022</t>
  </si>
  <si>
    <t>Otros (Costo capital)</t>
  </si>
  <si>
    <t xml:space="preserve">Fabricación de jabones y detergentes, perfumes y preparados de tocador </t>
  </si>
  <si>
    <t>https://www.dane.gov.co/index.php/estadisticas-por-tema/industria/encuesta-mensual-manufacturera-con-enfoque-territorial-emmet/emmet-historicos</t>
  </si>
  <si>
    <t>https://www.dane.gov.co/index.php/estadisticas-por-tema/industria/indice-de-produccion-industrial-ipi/indice-de-produccion-industrial-ipi-historicos</t>
  </si>
  <si>
    <t>https://www.dane.gov.co/index.php/estadisticas-por-tema/servicios/encuesta-mensual-de-servicios-ems/encuesta-mensual-de-servicios-ems-historicos</t>
  </si>
  <si>
    <t>https://www.dane.gov.co/index.php/estadisticas-por-tema/comercio-internacional/exportaciones/exportaciones-historicos</t>
  </si>
  <si>
    <t>Agosto 2022</t>
  </si>
  <si>
    <t>Septiembre 2022</t>
  </si>
  <si>
    <t>https://sinergox.xm.com.co/infms/Paginas/Informe-mensules-de-analisis-del-mercado.aspx?RootFolder=%2Finfms%2FInformes%20Mensuales%2F2022&amp;FolderCTID=0x012000C6B40FAEE443284C93541A299035CDAF&amp;View=%7B2F6EFE74%2D3DEB%2D4A58%2D96C8%2D157223B1A373%7D</t>
  </si>
  <si>
    <t>Ponderación</t>
  </si>
  <si>
    <t>2021 - 2022</t>
  </si>
  <si>
    <t>Tipo de vehículo (ejes y modelos)</t>
  </si>
  <si>
    <t>2 ejes</t>
  </si>
  <si>
    <t>3 ejes</t>
  </si>
  <si>
    <t>4 ejes</t>
  </si>
  <si>
    <t>5 ejes</t>
  </si>
  <si>
    <t>6 ejes</t>
  </si>
  <si>
    <t>Mayores de 19 años</t>
  </si>
  <si>
    <t>Entre 19 y 10 años</t>
  </si>
  <si>
    <t>Menores de 10 años</t>
  </si>
  <si>
    <t>Corredor</t>
  </si>
  <si>
    <t>Bogotá-Cali</t>
  </si>
  <si>
    <t>Medellín-Cali</t>
  </si>
  <si>
    <t>Bogotá-Barranquilla</t>
  </si>
  <si>
    <t>Bogotá-Bucaramanga</t>
  </si>
  <si>
    <t>Medellín-Bucaramanga</t>
  </si>
  <si>
    <t>Bogotá-Villavicencio</t>
  </si>
  <si>
    <t>Bogotá-Yopal</t>
  </si>
  <si>
    <t>2022 III</t>
  </si>
  <si>
    <t xml:space="preserve">2022 III </t>
  </si>
  <si>
    <t>Octubre 2022</t>
  </si>
  <si>
    <t xml:space="preserve">Otros Productos </t>
  </si>
  <si>
    <t>Otros Productos</t>
  </si>
  <si>
    <t>Contenedores Comercio Exterior Ene - Jun</t>
  </si>
  <si>
    <t>Enero -Julio  2022</t>
  </si>
  <si>
    <t>https://www.supertransporte.gov.co/index.php/superintendencia-delegada-de-puertos/estadisticas-trafico-portuario-en-colombia/</t>
  </si>
  <si>
    <t>Noviembre 2022</t>
  </si>
  <si>
    <t>Actualización: Bienal</t>
  </si>
  <si>
    <t>Fecha: 24 de enero de 2023</t>
  </si>
  <si>
    <t>https://www.dane.gov.co/index.php/estadisticas-por-tema/cuentas-nacionales/cuentas-nacionales-trimestrales/pib-informacion-tecnica</t>
  </si>
  <si>
    <t>IPT Diciembre 31 de 2022</t>
  </si>
  <si>
    <t xml:space="preserve">
El Índice de Precios al Transportador IPT para el año 2022 fue del 12,04%, situándose casi que un punto porcentual (1,06%) por debajo del Índice de Precios al Consumidor IPC (13,1%); lo anterior impactado principalmente por el precio del combustible, que no presentó incrementos durante el segundo semestre del año, tras el acuerdo entre el Presidente de la República y los gremios del sector, entre ellos Defencarga. Por su parte, el  Índice de Costos del Transporte de Carga por Carretera ICTC, indicador que elabora el DANE, presentaba un incremento del 11,20% a diciembre 31 del año anterior:</t>
  </si>
  <si>
    <t>https://www1.upme.gov.co/sipg/Paginas/Estructura-precios-combustibles.aspx</t>
  </si>
  <si>
    <t>Diciembre 2022</t>
  </si>
  <si>
    <t>Elaboración de azúcar y panela</t>
  </si>
  <si>
    <t>Cartagena de Indias</t>
  </si>
  <si>
    <t>Fecha: 24 de febrero de 2023</t>
  </si>
  <si>
    <t>variación 2022/2023</t>
  </si>
  <si>
    <t>Actividades de apoyo para explotación de minas y canteras</t>
  </si>
  <si>
    <t>2022 IV</t>
  </si>
  <si>
    <t>ICTC. Ponderación e índices total por ejes y modelos por ejes
2021 - 2023</t>
  </si>
  <si>
    <t>ICTC.  Ponderaciones e índice por corredores
2021 - 2023</t>
  </si>
  <si>
    <t>Enero 2023</t>
  </si>
  <si>
    <t>2023 Año Corrido</t>
  </si>
  <si>
    <t>Anual 2022</t>
  </si>
  <si>
    <t>Anual 2023</t>
  </si>
  <si>
    <t>Variación
2021/2022</t>
  </si>
  <si>
    <t>Var
(2022/ 2023)</t>
  </si>
  <si>
    <t>Magdalena</t>
  </si>
  <si>
    <t>Meta</t>
  </si>
  <si>
    <t>Bogotá DC</t>
  </si>
  <si>
    <t>Pasar en semáforo en rojo</t>
  </si>
  <si>
    <t>Var
(2021/ 2022)</t>
  </si>
  <si>
    <t>* Antioquia no fue reportado en el Portal Logístico Colombiano feb 2023</t>
  </si>
  <si>
    <t>PIB 2022 Año total</t>
  </si>
  <si>
    <t>Fabricación de muebles, colchones y somier</t>
  </si>
  <si>
    <t>Embriaguez (alcohólica y No alcohólica)</t>
  </si>
  <si>
    <t>Pesca y acuicultura</t>
  </si>
  <si>
    <t xml:space="preserve">El Producto Interno Bruto cerró el año con un crecimiento de 7.5% con respecto al 2021. Las actividades económicas que en su mayor medida contribuyeron a esta variación positiva son: Comercio al por mayor y al por menor (10,7%), Transporte y almacenamiento (17,5%), Industrias manufactureras (9,8%), y Actividades artísticas de entretenimiento y recreación (37,9%). Por su parte Agricultura, ganadería. caza, silvicultura y pesca es la única actividad del año que cierra con variación negativa del -2%.
En cuanto al cuarto trimestre, el PIB registró un crecimiento del 2,9%, frente al mismo periodo del 2021. Impulsado principalmente por el crecimiento de las Actividades artísticas de entretenimiento y recreación (40.5%), Actividades financieras (8,4%) e Industrias manufactureras (2,7%).
En este mismo periodo destacamos el crecimiento de Transporte y almacenamiento, con una variación del 7,2% frente a 2021, respondiendo directamente al incremento en el transporte acuático (10%) y aéreo (27%).
Por su parte el transporte terrestre y por tuberías presenta un crecimiento del 3,6% frente al ultimo trimestre de 2021.
</t>
  </si>
  <si>
    <t>Contenedores Comercio Exterior por zona portuaria
Ene - Dic</t>
  </si>
  <si>
    <t>Contenedores Comercio Exterior por zona portuaria Ene - Dic</t>
  </si>
  <si>
    <t>Ene - Dic
2021</t>
  </si>
  <si>
    <t>Ene - Dic
2022</t>
  </si>
  <si>
    <t>Toneladas C. E. 
Enero - Dic</t>
  </si>
  <si>
    <t>Menaje domestico</t>
  </si>
  <si>
    <t>Aceite y grasas de origen vegetal</t>
  </si>
  <si>
    <t>Café excelso</t>
  </si>
  <si>
    <t>Principales Productos Importados 
Enero - Diciembre</t>
  </si>
  <si>
    <t>Principales Productos Exportados 
Enero - Diciembre</t>
  </si>
  <si>
    <t>Petróleo</t>
  </si>
  <si>
    <t>Fecha: 7 de marzo de 2023</t>
  </si>
  <si>
    <t>Al finalizar el 2022 la carga de comercio exterior que se movilizó por las distintas zonas portuarias del país registró una caída del -1,3% respecto al 2022. Si bien se presenta un leve incremento en la cantidad de toneladas exportadas del 0,04%, impulsado por el crecimiento del 26% del Golfo de morrosquillo,18% en Buenaventura y el 50% en Santa Marta,  las demás zonas portuarias registran una disminución considerable frente al año anterior: Ciénaga (-3,5%), La Guajira (-20%), Cartagena (-6%) y Barranquilla (-6%). En cuanto a las toneladas de importación, se registra una caída del -4% impulsada principalmente por la disminución de la carga en las zonas de Cartagena (-3,4%) y Barranquilla (-6,6%).
El principal producto exportado corresponde a carbón con una particiáción del 56%  sobre el total de las toneladas exportadas, los cuales se movilizaron principalmente Ciénaga con el 58% de la carga exportada de este producto. Por su parte el petróleo registró una caída del -36%  carga que se mueve escencialmente a través de la zona portuaria del Golfo de Morrosquillo y Barranquilla. En cuanto a las importaciones se destacan la participación del maíz, el menaje doméstico y los Derivados del petróleo  que representan un 40% de las mercancías, las cuales ingresaron principalmente por Santa Marta, Cartagena, y Barranquilla.
Así mismo se registra una caída del 5,5% en el número de arribo de buques en las sociedades portuarias, que responde a una disminución en Cartagena y Barranquilla, del 6% y 10% respectivamente, recordemos que la región Caribe registra el 74% de buques arribados. Sin embargo, se presenta un pequeño crecimiento del 2% en Buenaventura.
Finalmente, las unidades TEUS presentaron un crecimiento del 7% en importaciones y del 16% en exportaciones frente a los registros de 2021, en ambos casos impulsados por los mayores movimientos en las zonas portuarias de Buenaventura.</t>
  </si>
  <si>
    <t>2022 /2023</t>
  </si>
  <si>
    <t>Coquización, refinación de petróleo, y mezcla de combustibles</t>
  </si>
  <si>
    <t>Industrias básicas de hierro y de acero</t>
  </si>
  <si>
    <t>Procesamiento y conservación de carne, pescado, crustáceos y moluscos</t>
  </si>
  <si>
    <t>Elaboración de productos de panadería</t>
  </si>
  <si>
    <t>Fabricación de productos farmacéuticos, sustancias químicas medicinales</t>
  </si>
  <si>
    <t>Fabricación de productos de plástico</t>
  </si>
  <si>
    <t>Otros Departamentos*</t>
  </si>
  <si>
    <t>Variación
2022 /2023</t>
  </si>
  <si>
    <t>TON MÉTRICAS
Enero</t>
  </si>
  <si>
    <t>Empresas de Generadores de Carga que reportan</t>
  </si>
  <si>
    <t>Huila</t>
  </si>
  <si>
    <t>Fallecidos según ciudad Capital
Ene - feb</t>
  </si>
  <si>
    <t>Montería</t>
  </si>
  <si>
    <t xml:space="preserve">Usuario de colisión
</t>
  </si>
  <si>
    <r>
      <t xml:space="preserve">Fallecidos
</t>
    </r>
    <r>
      <rPr>
        <b/>
        <sz val="11"/>
        <color rgb="FF0070C0"/>
        <rFont val="Arial"/>
        <family val="2"/>
      </rPr>
      <t>Ene - feb</t>
    </r>
  </si>
  <si>
    <r>
      <t xml:space="preserve">Lesionados
</t>
    </r>
    <r>
      <rPr>
        <b/>
        <sz val="11"/>
        <color rgb="FF0070C0"/>
        <rFont val="Arial"/>
        <family val="2"/>
      </rPr>
      <t>Ene - Feb</t>
    </r>
  </si>
  <si>
    <t>Variación Año Corrido
Ene - feb</t>
  </si>
  <si>
    <t>Elaboración de cacao, chocolate y prod de confitería</t>
  </si>
  <si>
    <t>Elaboración de productos lácteos</t>
  </si>
  <si>
    <t>Fabricación de papel, cartón y sus productos</t>
  </si>
  <si>
    <t>Fabricación de sustancias químicas básicas y sus productos</t>
  </si>
  <si>
    <t>Variación año corrido y contribución de la producción real, según actividad manufacturera
Ene - feb</t>
  </si>
  <si>
    <t>Variación año corrido y contribución de la producción real Departamentos
Ene - feb</t>
  </si>
  <si>
    <t>Variación año corrido y contribución de la producción real Áreas Metropolitanas
Ene - feb</t>
  </si>
  <si>
    <t>Variación año corrido y contribución de la producción real ciudades
Ene - feb</t>
  </si>
  <si>
    <t>Risaralda</t>
  </si>
  <si>
    <t>Córdoba</t>
  </si>
  <si>
    <t>Bogotá, DC</t>
  </si>
  <si>
    <t>Manizales</t>
  </si>
  <si>
    <t>Variación año corrido
Ene - feb</t>
  </si>
  <si>
    <t>Variación año corrido y contribución de la producción total, según división industrial</t>
  </si>
  <si>
    <t>Fecha: 24 de abril de 2023</t>
  </si>
  <si>
    <t>Variación año corrido del personal ocupado por tipo de contratación según subsector de servicios
Ene - feb</t>
  </si>
  <si>
    <t>Variación año corrido de los ingresos nominales y del personal ocupado total, según subsector de servicios
Ene - feb</t>
  </si>
  <si>
    <t>VALOR
Ene - feb</t>
  </si>
  <si>
    <t>VALOR
Ene - Feb</t>
  </si>
  <si>
    <t>TON MÉTRICAS
Ene - feb</t>
  </si>
  <si>
    <t>Hiladura, tejeduría y acabado de productos textiles</t>
  </si>
  <si>
    <t>Millones de toneladas transportadas por configuración 
(Abr 2022 -  Mar 2023)</t>
  </si>
  <si>
    <t>ICTC año corrido (ene - mar 2023)</t>
  </si>
  <si>
    <t>Febrero 2023</t>
  </si>
  <si>
    <t>Marzo 2023</t>
  </si>
  <si>
    <t>Marzo 2022 Mes</t>
  </si>
  <si>
    <t>Marzo 2023 Mes</t>
  </si>
  <si>
    <r>
      <t xml:space="preserve">En el mes de marzo se presentó una demanda energética de 6.650 GWh;  observando decrecimiento del -6,2% comparado con el mes anterior. Sin embargo, en comparación con marzo del año anterior se registra una variación del 1,78%.
Durante este mes el sector de Transporte y almacenamiento presentó una demanda de 48.18 GWh, con un crecimiento del 9,7% frente a marzo de 2022. Igualmente se destaca una mayor demanda en el sector de Suministro de electricidad, gas vapor y aire acondicionado del 6,6%.
Por su parte, los sectores que en mayor medida contribuyeron a que este indicador no creciera por encima del 2% anual son: Comercio al por maryor y al por menor, reparación de vehículos automotores y motocicletas (-3,17), Construcción, alojamiento, información y comunicaciones (-2,54%), e Industras manufactureras (3,11%). Recordemos que este último tiene una participación del 40% en el indicador.
</t>
    </r>
    <r>
      <rPr>
        <b/>
        <sz val="12"/>
        <color theme="3" tint="-0.249977111117893"/>
        <rFont val="Arial"/>
        <family val="2"/>
      </rPr>
      <t xml:space="preserve">* </t>
    </r>
    <r>
      <rPr>
        <sz val="10"/>
        <color theme="3" tint="-0.249977111117893"/>
        <rFont val="Arial"/>
        <family val="2"/>
      </rPr>
      <t xml:space="preserve">Es importante tener en cuenta que los crecimientos de la  demanda de energía eléctrica se calculan como el promedio ponderado de los crecimientos de los diferentes tipos de días (comerciales, sábados, domingos y festivos). Con este tipo de cálculo disminuyen las fluctuaciones que se presentan en los seguimientos mensuales, originados por la dependencia del consumo de energía en relación con el número de días presentados en el mes de análisis. 
</t>
    </r>
    <r>
      <rPr>
        <b/>
        <sz val="10"/>
        <color theme="3" tint="-0.249977111117893"/>
        <rFont val="Arial"/>
        <family val="2"/>
      </rPr>
      <t>xm reporte</t>
    </r>
  </si>
  <si>
    <t>Variación
2022/2023</t>
  </si>
  <si>
    <t>Casos por Departamento 
Ene - mar</t>
  </si>
  <si>
    <t>Fallecidos según departamento
Ene - mar</t>
  </si>
  <si>
    <t>Atlático</t>
  </si>
  <si>
    <t>Víctimas fatales según condición agrupada de la víctima
Ene - mar</t>
  </si>
  <si>
    <t>Lesionados según condición agrupada de la víctima
Ene - mar</t>
  </si>
  <si>
    <t>Para febrero  este indicador económico registró un crecimiento del 0,4% en Producción real, 1,3% personal ocupado y -1,1% en ventas reales,  frente al mismo mes del año anterior. 
En los dos primero meses del año, la producción real de la industria manufacturera  presentó una variación de 0,4%, impulsada principalmente por el crecimiento en la Coquización, refinación de petróleo y mezcla de combustibles (20%), Fabricación de Jabones y detergentes (19%), y Fabricación de bebidas (2,7%). Las actividades manufactureras que registraron mayores caídas fueron: Fabricación de sustancias químicas básicas (-19%),  Elaboración de azúcar y panela (-16%) y Fabricación de papel, cartón y sus productos (-10%) .
Bolívar (12,5%), Boyacá (18%), y Santander (6,5%), registraron variaciones positivas durante este mes.
Así mismo, las ventas reales comenzaron el año con una variación negativa del -1,1%, mientras que el personal ocupado incrementó en 1,3%.</t>
  </si>
  <si>
    <t xml:space="preserve">En comparación con febrero de 2022, cuatro sectores industriales presentaron variaciones positivas: Suministro de electricidad y gas presentó una variación de 2,3%; Explotación de minas y canteras de 1,3%; Industria manufacturera de 0,4% y Captación, tratamiento y distribución de agua de 0,9%.
En lo corrido del año la variación de esos cuatro sectores también ha sido positiva, Explotación de minas y canteras presentó una variación de 1,7% Suministro de electricidad y gas de 2,5%; Industria manufacturera de 0,4%; Captación, tratamiento y distribución de agua de 0,1%; lo anterior frente al mismo periodo de 2022. 
De las 26 actividades industriales 14 registraron variaciones positivas contribuyendo con 2,4 puntos porcentuales. Las 12 actividades restantes presentaron variaciones negativas restando 1,6 puntos porcentuales a la variación año corrido.
</t>
  </si>
  <si>
    <t xml:space="preserve">Durante febrero los ingresos nominales operacionales por subsector de servicios presentaron una variación en Almacenamiento y actividades complementarias al transporte de 19,1% y en Correo y servicios de mensajería del 4,0%; inferiores ambos a las variaciones dadas en 2022, lo que demuestra una menor dinamización de estas actividades.
Al comienzo del año, los subsectores con mayor crecimiento en sus ingresos nominales fueron: Producción de películas cinematográficas (43%), Restaurantes, catering y bares (22%), Almacenamiento y actividades complementarias al transporte (15%), y Desarrollo de sistemas informáticos y procesamiento de datos (21%).
En cuanto al personal ocupado total,  el subsector de Almacenamiento y actividades complementarias al transporte  registró un crecimiento  del 6,4% en comparación con el mismo mes del año anterior, impulsado principalmente por el personal temporal contratado por agencias. Por su parte,  el subsector correo y servicios de mensajería  total presentó una variación negativa del -3%.
En cuanto a lo corrido del año 2023 El personal ocupado total de Almacenamiento y actividades complementarias al transporte se ubica en 6,3%; mientras que Correo y servicios de mensajería continua a la baja con una caída del -3,4%.
Los subsectores que registraron mayor crecimiento en su personal durante el mes son: Producción de películas cinematográficas (11%),Almacenamiento y actividades complementarias al transporte (6%), Otros servicios de entretenimiento (8%), y Publicidad (6%).
</t>
  </si>
  <si>
    <t xml:space="preserve">
En febrero de 2023 las exportaciones colombianas registraron un valor de 4.202.637 miles de dólares, que implica una caída del -0,2%, impulsado principalmente por la caída del -20% en el grupo de Agropecuarios. Sin embargo, el grupo de combustibles presentó un crecimiento del 14%,  como consecuencia de un mejor precio en el mercado internacional del Coque y carbón mineral, el cual logró duplicar su valor en comparación con 2021. Recordemos que debido a diferentes factores como escasez en Europa y la guerra de Rusia con Ucrania, Colombia logró consolidarse como el tercer mayor exportador a nivel Europa de este tipo de carbón.
En lo corrido del año, las exportaciones registran una caída del -1,4% en valor impulsadas por el grupo de agropecuarios (-15%) y el grupo de manufacturas (-5%). Así mismo las toneladas registraron un descenso del -1,5%, como respuesta a la caída del -27% en el grupo de agropecuarios, impulsado principalmente por la menor venta de Productos alimenticios y animales vivos con una caída del -35%, que a su vez responde a la menor venta de Legumbres y frutas y de café, té, cacao y especias.
Por su parte el grupo de combustibles, registró un leve crecimiento en las toneladas movilizadas impulsado por el petróleo y sus productos derivados (5%),  sin embargo las Hullas, coques y briquetas continúan a la baja, ubicándose este mes en -2,3%, esto como respuesta a una menor compra de carbón térmico desde los países del norte, quienes se sobre abastecieron para un invierno que finalmente resultó ser más cálido de lo esperado; según Fenalcarbon, este comportamiento podría prolongarse durante el 2023 debido a que se estima una disminución en la demanda del acero que a su vez impacta la venta de carbón térmico.</t>
  </si>
  <si>
    <t>Para el mes de febrero se registra una disminución del -13,2% en el valor reportado de las importaciones frente al mismo mes del año anterior, como respuesta a una caída del -16,6% en el grupo de manufacturas resultado de menores compras en productos químicos y productos conexos. Así mismo el grupo de combustibles presentó una disminución del -4,5%  debido a la caída del -31% en la compra de Metales no ferrosos. Finalmente en el grupo de agropecuarias  se registra un crecimiento del 1,5% en respuesta a una mayor importación de Productos alimenticios y animales vivos.
En lo corrido del año, se produjo un decrecimiento del 10,9% en el valor de las importaciones frente al mismo periodo del 2022, como resultado de la disminución en el grupo de Manufacturas (-17,3%), en respuesta a menores compras de Productos químicos (-22%) por la aplicación de la política de mayor uso de bioinsumos en la agricultura; y Artículos manufacturas (-28%). Por su parte, el grupo de Agropecuarios registra un crecimiento del 4,2%; con una mayor importación de Productos alimenticios y animales vivos (10,4%). El grupo de Combustibles también presentó un aumento del 18%, como resultado a una mayor compra de Combustibles y lubricantes minerales (28%).
En cuanto a las toneladas importadas en 2023 se observa una caída del -2,2% resultado de una disminución del -8% en el Sector industrial consecuencia de una caída del -16% en la fabricación de sustancias químicas básica, abonos y compuestos inorgánicos; así como la menos compra en la industria básica de hierro y acero -22%.</t>
  </si>
  <si>
    <r>
      <t xml:space="preserve">Durante el primer trimestre de 2023 se movilizaron 33,25 millones de toneladas; cifra similar a la registrada en el mismo periodo de 2022. Sin embargo, el comportamiento  de viajes realizados durante este periodo por las carreteras del país, registra crecimiento del 3% frente a 2022, lo que puede indicar una mayor cantidad de viajes vacíos o con vehículos con menor uso de su capacidad. Por su parte, los galones movilizados a través de transporte terrestre presentaron  un crecimiento del 7% frente al mismo periodo del 2022.
Recordemos que estas cifras están sujetas a la cantidad de manifiestos recibidos, así como al número de empresas que reporta sus viajes en el RNDC, y que por lo general tiene una desviación de </t>
    </r>
    <r>
      <rPr>
        <sz val="11"/>
        <color theme="1"/>
        <rFont val="Calibri"/>
        <family val="2"/>
      </rPr>
      <t>± 4</t>
    </r>
    <r>
      <rPr>
        <sz val="11"/>
        <color theme="1"/>
        <rFont val="Arial"/>
        <family val="2"/>
      </rPr>
      <t xml:space="preserve">%. Para un mayor análisis de estas estadísticas los invitamos a leer el informe de Seguimiento Sectorial Abril 2023.
</t>
    </r>
  </si>
  <si>
    <t xml:space="preserve">La variación mensual del ICTC para el mes de marzo de 2023 fue -0,04%, impulsado por el grupo de Costos fijos y peajes que disminuyó un -0,38% y Combustibles del -0,01%. Los 2 grupos restantes del indicador registraron incrementos: Insumos 0,74% y Partes, piezas, servicios de mantenimiento y reparación 1,29%.
Al cierre del primer trimestre la variación registrada fue del 3,66% impulsada principalmente por el grupo de Costos Fijos y peajes (5,84%). Así mismo, se observa un crecimiento en los demás grupos del indicador: Combustibles (0,46%), Insumo (4,74%), y Partes, piezas, servicios de mantenimiento y reparación (4,78%). Llantas, filtros, lubricantes y costo de capital, siguen halonando el incremento de este indice
</t>
  </si>
  <si>
    <t>Durante el mes de marzo el precio de referencia para el ACPM no tuvo ningún incremento, con un valor final de 9.358 pesos, el cual ha sido mantenido durante el 2023.
Recordemos el compromiso suscrito entre el presidente de la República y los gremios de transporte de carga, de mantener este precio hasta el mes de junio de este año; contrario a lo que sucede con la gasolina corriente que viene incrementándose cada mes, ello con la intención de reducir el impacto fiscal del FEPC  sobre los ingresos de la Nación. 
Según el diario el Portafolio, sin el FEPC, el precio del galón de ACPM podría haberse ubicado para abril en un promedio  $8.700 por encima del precio de venta vigente con un total de $18.055 por galón.</t>
  </si>
  <si>
    <t xml:space="preserve">Durante el primer trimestre del 2023 se registraron 28 casos de piratería terrestre en el país, el mes con mayor número de eventos fue febrero con un total de 14 casos. El número total de casos regresa al comportamiento a la baja que mantuvo entre 2019 y 2021. 
En cuanto al departamento con mayor número de casos durante este semestre es Cesar (9), los municipios con mayor incidencia fueron Río de Oro y San Alberto, seguido por Antioquia, donde el municipio de Cocorná registra 4 de los 7 casos totales del departamento. </t>
  </si>
  <si>
    <r>
      <rPr>
        <sz val="11"/>
        <rFont val="Arial"/>
        <family val="2"/>
      </rPr>
      <t>Hasta el segundo mes del año las cifras de la ANSV presentan un incremento del 10,2%, en el número de víctimas fatales, impulsado por los usuarios de motos, con un incremento del 61%, seguido de los peatones con un 20%, acumulando entre estas dos usuarios de la vía el 80% de las muertes. Se destaca que el transporte de carga registra una disminución del -33% comparado con el 2022. En cuanto al número de Lesionados, el aumento es de 24% frente al mismo mes del año anterior, para este caso ninguno de los actores viales registró mejoría en las cifras, siendo los usuarios de motos, peatones y vehículos particulares quienes más contribuyeron al incremento de este indicador.</t>
    </r>
    <r>
      <rPr>
        <sz val="11"/>
        <color rgb="FFFF0000"/>
        <rFont val="Arial"/>
        <family val="2"/>
      </rPr>
      <t xml:space="preserve">
</t>
    </r>
    <r>
      <rPr>
        <sz val="11"/>
        <rFont val="Arial"/>
        <family val="2"/>
      </rPr>
      <t>El Portal Logístico de Colombia, presentó durante el mes de febrero las cifras de accidentalidad vial al cierre del año 2022 del transporte de carga, que pueden encontrarse en la parte inferior de este reporte. El incremento presentado en el que los actores viales resultaron como victimas fatales o lesionados es en ambos casos superior al 40%. Si</t>
    </r>
    <r>
      <rPr>
        <sz val="11"/>
        <color rgb="FFFF0000"/>
        <rFont val="Arial"/>
        <family val="2"/>
      </rPr>
      <t xml:space="preserve"> </t>
    </r>
    <r>
      <rPr>
        <sz val="11"/>
        <rFont val="Arial"/>
        <family val="2"/>
      </rPr>
      <t>bien las principales causas continúan siendo la desobediencia de las normas de tránsito, y el exceso de velocidad, con una participación del 50% y 32% respectivamente, desde Defencarga queremos destacar y hacer un llamado de atención frente al preocupante aumento de los accidentes que tuvieron como origen las posibles fallas mecánicas de los equipos, que triplicaron su valor frente al 2021. El transporte de Carga continua generando el 21% de los fallecimientos en las vías de nuestro país, con apenas una participación del 2,5% en el total de vehiculos.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</si>
</sst>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 #,##0.00_);_(* \(#,##0.00\);_(* &quot;-&quot;??_);_(@_)"/>
    <numFmt numFmtId="165" formatCode="_-&quot;$&quot;* #,##0.00_-;\-&quot;$&quot;* #,##0.00_-;_-&quot;$&quot;* &quot;-&quot;??_-;_-@_-"/>
    <numFmt numFmtId="166" formatCode="_-* #,##0.00\ _€_-;\-* #,##0.00\ _€_-;_-* &quot;-&quot;??\ _€_-;_-@_-"/>
    <numFmt numFmtId="167" formatCode="#,##0.0"/>
    <numFmt numFmtId="168" formatCode="0.0%"/>
    <numFmt numFmtId="169" formatCode="_(* #,##0_);_(* \(#,##0\);_(* &quot;-&quot;??_);_(@_)"/>
    <numFmt numFmtId="170" formatCode="_-* #,##0.00\ _P_t_s_-;\-* #,##0.00\ _P_t_s_-;_-* &quot;-&quot;??\ _P_t_s_-;_-@_-"/>
    <numFmt numFmtId="171" formatCode="_-&quot;$&quot;* #,##0_-;\-&quot;$&quot;* #,##0_-;_-&quot;$&quot;* &quot;-&quot;??_-;_-@_-"/>
    <numFmt numFmtId="172" formatCode="_-* #,##0_-;\-* #,##0_-;_-* &quot;-&quot;??_-;_-@_-"/>
    <numFmt numFmtId="173" formatCode="_(* #,##0.0_);_(* \(#,##0.0\);_(* &quot;-&quot;??_);_(@_)"/>
    <numFmt numFmtId="174" formatCode="0.0"/>
    <numFmt numFmtId="175" formatCode="0.000%"/>
    <numFmt numFmtId="176" formatCode="_-* #,##0.0_-;\-* #,##0.0_-;_-* &quot;-&quot;_-;_-@_-"/>
    <numFmt numFmtId="177" formatCode="0.000000"/>
    <numFmt numFmtId="178" formatCode="d/m/yy;@"/>
    <numFmt numFmtId="179" formatCode="_(* #,##0.000_);_(* \(#,##0.000\);_(* &quot;-&quot;??_);_(@_)"/>
    <numFmt numFmtId="180" formatCode="_ [$€-2]\ * #,##0.00_ ;_ [$€-2]\ * \-#,##0.00_ ;_ [$€-2]\ * &quot;-&quot;??_ "/>
    <numFmt numFmtId="181" formatCode="_-* #,##0.000_-;\-* #,##0.000_-;_-* &quot;-&quot;???_-;_-@_-"/>
  </numFmts>
  <fonts count="190" x14ac:knownFonts="1">
    <font>
      <sz val="11"/>
      <color theme="1"/>
      <name val="Calibri"/>
      <family val="2"/>
      <scheme val="minor"/>
    </font>
    <font>
      <sz val="11"/>
      <color theme="1"/>
      <name val="Calibri"/>
      <family val="2"/>
      <scheme val="minor"/>
    </font>
    <font>
      <sz val="11"/>
      <color indexed="8"/>
      <name val="Calibri"/>
      <family val="2"/>
    </font>
    <font>
      <b/>
      <sz val="11"/>
      <color theme="1"/>
      <name val="Calibri"/>
      <family val="2"/>
      <scheme val="minor"/>
    </font>
    <font>
      <sz val="10"/>
      <name val="MS Sans Serif"/>
      <family val="2"/>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0"/>
      <name val="Arial"/>
      <family val="2"/>
    </font>
    <font>
      <sz val="11"/>
      <color theme="1"/>
      <name val="Trebuchet MS"/>
      <family val="2"/>
    </font>
    <font>
      <sz val="10"/>
      <color theme="1"/>
      <name val="Trebuchet MS"/>
      <family val="2"/>
    </font>
    <font>
      <sz val="10"/>
      <color theme="1"/>
      <name val="Calibri"/>
      <family val="2"/>
      <scheme val="minor"/>
    </font>
    <font>
      <sz val="12"/>
      <color theme="1"/>
      <name val="Trebuchet MS"/>
      <family val="2"/>
    </font>
    <font>
      <sz val="14"/>
      <color theme="1"/>
      <name val="Trebuchet MS"/>
      <family val="2"/>
    </font>
    <font>
      <b/>
      <sz val="11"/>
      <color theme="1"/>
      <name val="Trebuchet MS"/>
      <family val="2"/>
    </font>
    <font>
      <b/>
      <sz val="10"/>
      <color theme="1"/>
      <name val="Trebuchet MS"/>
      <family val="2"/>
    </font>
    <font>
      <b/>
      <sz val="22"/>
      <color theme="1"/>
      <name val="Trebuchet MS"/>
      <family val="2"/>
    </font>
    <font>
      <b/>
      <sz val="12"/>
      <color theme="1"/>
      <name val="Trebuchet MS"/>
      <family val="2"/>
    </font>
    <font>
      <sz val="12"/>
      <color indexed="8"/>
      <name val="Trebuchet MS"/>
      <family val="2"/>
    </font>
    <font>
      <b/>
      <sz val="12"/>
      <color theme="3" tint="-0.249977111117893"/>
      <name val="Trebuchet MS"/>
      <family val="2"/>
    </font>
    <font>
      <sz val="10"/>
      <color theme="3"/>
      <name val="Trebuchet MS"/>
      <family val="2"/>
    </font>
    <font>
      <sz val="11"/>
      <color theme="3"/>
      <name val="Trebuchet MS"/>
      <family val="2"/>
    </font>
    <font>
      <b/>
      <sz val="16"/>
      <color theme="1"/>
      <name val="Trebuchet MS"/>
      <family val="2"/>
    </font>
    <font>
      <sz val="11"/>
      <color theme="3"/>
      <name val="Calibri"/>
      <family val="2"/>
      <scheme val="minor"/>
    </font>
    <font>
      <sz val="11"/>
      <color rgb="FF002060"/>
      <name val="Calibri"/>
      <family val="2"/>
      <scheme val="minor"/>
    </font>
    <font>
      <sz val="10"/>
      <color rgb="FF002060"/>
      <name val="Trebuchet MS"/>
      <family val="2"/>
    </font>
    <font>
      <sz val="11"/>
      <color theme="3" tint="-0.249977111117893"/>
      <name val="Calibri"/>
      <family val="2"/>
      <scheme val="minor"/>
    </font>
    <font>
      <sz val="11"/>
      <color theme="3" tint="-0.249977111117893"/>
      <name val="Trebuchet MS"/>
      <family val="2"/>
    </font>
    <font>
      <sz val="10"/>
      <color theme="3" tint="-0.249977111117893"/>
      <name val="Trebuchet MS"/>
      <family val="2"/>
    </font>
    <font>
      <b/>
      <sz val="13"/>
      <color theme="3" tint="-0.249977111117893"/>
      <name val="Trebuchet MS"/>
      <family val="2"/>
    </font>
    <font>
      <sz val="18"/>
      <color theme="3" tint="-0.249977111117893"/>
      <name val="Trebuchet MS"/>
      <family val="2"/>
    </font>
    <font>
      <sz val="12"/>
      <color theme="3" tint="-0.249977111117893"/>
      <name val="Trebuchet MS"/>
      <family val="2"/>
    </font>
    <font>
      <b/>
      <sz val="9"/>
      <color rgb="FF002060"/>
      <name val="Trebuchet MS"/>
      <family val="2"/>
    </font>
    <font>
      <u/>
      <sz val="11"/>
      <color theme="10"/>
      <name val="Calibri"/>
      <family val="2"/>
      <scheme val="minor"/>
    </font>
    <font>
      <u/>
      <sz val="11"/>
      <color rgb="FF0070C0"/>
      <name val="Calibri"/>
      <family val="2"/>
      <scheme val="minor"/>
    </font>
    <font>
      <sz val="9"/>
      <color theme="1"/>
      <name val="Trebuchet MS"/>
      <family val="2"/>
    </font>
    <font>
      <sz val="12"/>
      <color theme="1"/>
      <name val="Calibri"/>
      <family val="2"/>
      <scheme val="minor"/>
    </font>
    <font>
      <b/>
      <sz val="10"/>
      <color indexed="8"/>
      <name val="Calibri"/>
      <family val="2"/>
    </font>
    <font>
      <b/>
      <vertAlign val="superscript"/>
      <sz val="10"/>
      <color indexed="8"/>
      <name val="Calibri"/>
      <family val="2"/>
    </font>
    <font>
      <sz val="16"/>
      <color theme="3" tint="-0.249977111117893"/>
      <name val="Trebuchet MS"/>
      <family val="2"/>
    </font>
    <font>
      <b/>
      <sz val="16"/>
      <color theme="3" tint="-0.249977111117893"/>
      <name val="Trebuchet MS"/>
      <family val="2"/>
    </font>
    <font>
      <u/>
      <sz val="7.5"/>
      <color indexed="12"/>
      <name val="Arial"/>
      <family val="2"/>
    </font>
    <font>
      <sz val="10"/>
      <color indexed="8"/>
      <name val="Arial"/>
      <family val="2"/>
    </font>
    <font>
      <b/>
      <sz val="11"/>
      <color theme="3" tint="-0.249977111117893"/>
      <name val="Trebuchet MS"/>
      <family val="2"/>
    </font>
    <font>
      <b/>
      <sz val="9"/>
      <name val="Arial"/>
      <family val="2"/>
    </font>
    <font>
      <sz val="9"/>
      <color theme="1"/>
      <name val="Arial"/>
      <family val="2"/>
    </font>
    <font>
      <b/>
      <sz val="9"/>
      <color theme="1"/>
      <name val="Arial"/>
      <family val="2"/>
    </font>
    <font>
      <sz val="12"/>
      <color rgb="FFFF0000"/>
      <name val="Trebuchet MS"/>
      <family val="2"/>
    </font>
    <font>
      <sz val="11"/>
      <color theme="4" tint="-0.249977111117893"/>
      <name val="Trebuchet MS"/>
      <family val="2"/>
    </font>
    <font>
      <b/>
      <sz val="9"/>
      <color theme="1"/>
      <name val="Segoe UI"/>
      <family val="2"/>
    </font>
    <font>
      <sz val="9"/>
      <color theme="1"/>
      <name val="Segoe UI"/>
      <family val="2"/>
    </font>
    <font>
      <sz val="11"/>
      <color rgb="FFFF0000"/>
      <name val="Trebuchet MS"/>
      <family val="2"/>
    </font>
    <font>
      <sz val="14"/>
      <color theme="1"/>
      <name val="Calibri"/>
      <family val="2"/>
      <scheme val="minor"/>
    </font>
    <font>
      <sz val="10"/>
      <name val="Segoe UI"/>
      <family val="2"/>
    </font>
    <font>
      <b/>
      <u/>
      <sz val="16"/>
      <color theme="1"/>
      <name val="Trebuchet MS"/>
      <family val="2"/>
    </font>
    <font>
      <u/>
      <sz val="11"/>
      <color theme="1"/>
      <name val="Calibri"/>
      <family val="2"/>
      <scheme val="minor"/>
    </font>
    <font>
      <b/>
      <sz val="11"/>
      <name val="Calibri"/>
      <family val="2"/>
      <scheme val="minor"/>
    </font>
    <font>
      <sz val="11"/>
      <color theme="1"/>
      <name val="Calibri"/>
      <family val="2"/>
      <charset val="1"/>
      <scheme val="minor"/>
    </font>
    <font>
      <sz val="11"/>
      <name val="Calibri"/>
      <family val="2"/>
      <scheme val="minor"/>
    </font>
    <font>
      <sz val="8"/>
      <name val="Calibri"/>
      <family val="2"/>
      <scheme val="minor"/>
    </font>
    <font>
      <sz val="11"/>
      <color rgb="FF254872"/>
      <name val="Trebuchet MS"/>
      <family val="2"/>
    </font>
    <font>
      <sz val="12"/>
      <name val="Trebuchet MS"/>
      <family val="2"/>
    </font>
    <font>
      <sz val="11"/>
      <color rgb="FF254872"/>
      <name val="Calibri"/>
      <family val="2"/>
      <scheme val="minor"/>
    </font>
    <font>
      <b/>
      <sz val="10"/>
      <color rgb="FFFFFFFF"/>
      <name val="Trebuchet MS"/>
      <family val="2"/>
    </font>
    <font>
      <sz val="11"/>
      <color rgb="FFFFFFFF"/>
      <name val="Trebuchet MS"/>
      <family val="2"/>
    </font>
    <font>
      <sz val="12"/>
      <color rgb="FFFFFFFF"/>
      <name val="Trebuchet MS"/>
      <family val="2"/>
    </font>
    <font>
      <b/>
      <sz val="9"/>
      <color rgb="FFFFFFFF"/>
      <name val="Trebuchet MS"/>
      <family val="2"/>
    </font>
    <font>
      <sz val="11"/>
      <color rgb="FFFFFFFF"/>
      <name val="Calibri"/>
      <family val="2"/>
      <scheme val="minor"/>
    </font>
    <font>
      <b/>
      <sz val="11"/>
      <color rgb="FF254872"/>
      <name val="Trebuchet MS"/>
      <family val="2"/>
    </font>
    <font>
      <b/>
      <u/>
      <sz val="12"/>
      <color rgb="FFFF0000"/>
      <name val="Trebuchet MS"/>
      <family val="2"/>
    </font>
    <font>
      <sz val="11"/>
      <name val="Trebuchet MS"/>
      <family val="2"/>
    </font>
    <font>
      <sz val="11"/>
      <color rgb="FFFF0000"/>
      <name val="Calibri"/>
      <family val="2"/>
      <scheme val="minor"/>
    </font>
    <font>
      <b/>
      <sz val="14"/>
      <color rgb="FF0070C0"/>
      <name val="Trebuchet MS"/>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0"/>
      <color theme="1"/>
      <name val="Arial"/>
      <family val="2"/>
    </font>
    <font>
      <sz val="10"/>
      <color theme="1"/>
      <name val="Arial"/>
      <family val="2"/>
    </font>
    <font>
      <b/>
      <sz val="22"/>
      <color theme="0"/>
      <name val="Trebuchet MS"/>
      <family val="2"/>
    </font>
    <font>
      <b/>
      <sz val="11"/>
      <color theme="0"/>
      <name val="Calibri"/>
      <family val="2"/>
      <scheme val="minor"/>
    </font>
    <font>
      <b/>
      <sz val="12"/>
      <color rgb="FF0070C0"/>
      <name val="Trebuchet MS"/>
      <family val="2"/>
    </font>
    <font>
      <b/>
      <sz val="10"/>
      <color rgb="FF0070C0"/>
      <name val="Trebuchet MS"/>
      <family val="2"/>
    </font>
    <font>
      <b/>
      <sz val="10"/>
      <color rgb="FF002060"/>
      <name val="Arial"/>
      <family val="2"/>
    </font>
    <font>
      <b/>
      <sz val="11"/>
      <color rgb="FF002060"/>
      <name val="Calibri"/>
      <family val="2"/>
      <scheme val="minor"/>
    </font>
    <font>
      <b/>
      <sz val="16"/>
      <color rgb="FF0070C0"/>
      <name val="Trebuchet MS"/>
      <family val="2"/>
    </font>
    <font>
      <sz val="11"/>
      <color theme="4" tint="-0.249977111117893"/>
      <name val="Calibri"/>
      <family val="2"/>
      <scheme val="minor"/>
    </font>
    <font>
      <b/>
      <sz val="22"/>
      <color theme="1"/>
      <name val="Arial"/>
      <family val="2"/>
    </font>
    <font>
      <sz val="11"/>
      <color theme="1"/>
      <name val="Arial"/>
      <family val="2"/>
    </font>
    <font>
      <b/>
      <sz val="22"/>
      <color theme="0"/>
      <name val="Arial"/>
      <family val="2"/>
    </font>
    <font>
      <u/>
      <sz val="11"/>
      <color theme="10"/>
      <name val="Arial"/>
      <family val="2"/>
    </font>
    <font>
      <sz val="11"/>
      <color theme="3"/>
      <name val="Arial"/>
      <family val="2"/>
    </font>
    <font>
      <sz val="11"/>
      <color rgb="FFFF0000"/>
      <name val="Arial"/>
      <family val="2"/>
    </font>
    <font>
      <sz val="11"/>
      <color theme="3" tint="-0.499984740745262"/>
      <name val="Arial"/>
      <family val="2"/>
    </font>
    <font>
      <sz val="11"/>
      <color theme="1" tint="4.9989318521683403E-2"/>
      <name val="Arial"/>
      <family val="2"/>
    </font>
    <font>
      <u/>
      <sz val="11"/>
      <color rgb="FF0070C0"/>
      <name val="Arial"/>
      <family val="2"/>
    </font>
    <font>
      <b/>
      <sz val="13"/>
      <color rgb="FF0070C0"/>
      <name val="Arial"/>
      <family val="2"/>
    </font>
    <font>
      <b/>
      <sz val="12"/>
      <color rgb="FF254872"/>
      <name val="Arial"/>
      <family val="2"/>
    </font>
    <font>
      <sz val="12"/>
      <color theme="1"/>
      <name val="Arial"/>
      <family val="2"/>
    </font>
    <font>
      <b/>
      <sz val="11"/>
      <color theme="4" tint="-0.249977111117893"/>
      <name val="Arial"/>
      <family val="2"/>
    </font>
    <font>
      <b/>
      <sz val="9"/>
      <color theme="4" tint="-0.249977111117893"/>
      <name val="Arial"/>
      <family val="2"/>
    </font>
    <font>
      <b/>
      <sz val="11.5"/>
      <color theme="4" tint="-0.249977111117893"/>
      <name val="Arial"/>
      <family val="2"/>
    </font>
    <font>
      <sz val="10"/>
      <color theme="4" tint="-0.249977111117893"/>
      <name val="Arial"/>
      <family val="2"/>
    </font>
    <font>
      <sz val="11"/>
      <color rgb="FF000000"/>
      <name val="Arial"/>
      <family val="2"/>
    </font>
    <font>
      <u/>
      <sz val="12"/>
      <color rgb="FF0070C0"/>
      <name val="Arial"/>
      <family val="2"/>
    </font>
    <font>
      <sz val="10"/>
      <color theme="1" tint="4.9989318521683403E-2"/>
      <name val="Arial"/>
      <family val="2"/>
    </font>
    <font>
      <sz val="10"/>
      <color rgb="FF0070C0"/>
      <name val="Arial"/>
      <family val="2"/>
    </font>
    <font>
      <b/>
      <sz val="12"/>
      <color rgb="FF0070C0"/>
      <name val="Arial"/>
      <family val="2"/>
    </font>
    <font>
      <b/>
      <sz val="11"/>
      <color rgb="FFFF0000"/>
      <name val="Arial"/>
      <family val="2"/>
    </font>
    <font>
      <b/>
      <sz val="11"/>
      <color rgb="FF0070C0"/>
      <name val="Arial"/>
      <family val="2"/>
    </font>
    <font>
      <sz val="11"/>
      <color theme="3" tint="-0.249977111117893"/>
      <name val="Arial"/>
      <family val="2"/>
    </font>
    <font>
      <b/>
      <sz val="10"/>
      <color rgb="FF0070C0"/>
      <name val="Arial"/>
      <family val="2"/>
    </font>
    <font>
      <b/>
      <sz val="11"/>
      <color theme="3" tint="-0.249977111117893"/>
      <name val="Arial"/>
      <family val="2"/>
    </font>
    <font>
      <sz val="10"/>
      <color theme="8" tint="-0.499984740745262"/>
      <name val="Arial"/>
      <family val="2"/>
    </font>
    <font>
      <b/>
      <sz val="10"/>
      <color theme="3" tint="-0.249977111117893"/>
      <name val="Arial"/>
      <family val="2"/>
    </font>
    <font>
      <sz val="10"/>
      <color theme="3" tint="-0.249977111117893"/>
      <name val="Arial"/>
      <family val="2"/>
    </font>
    <font>
      <b/>
      <sz val="11"/>
      <color theme="1" tint="4.9989318521683403E-2"/>
      <name val="Arial"/>
      <family val="2"/>
    </font>
    <font>
      <b/>
      <sz val="13"/>
      <color rgb="FF0066FF"/>
      <name val="Arial"/>
      <family val="2"/>
    </font>
    <font>
      <b/>
      <sz val="12"/>
      <color theme="1"/>
      <name val="Arial"/>
      <family val="2"/>
    </font>
    <font>
      <b/>
      <sz val="12"/>
      <color theme="4" tint="-0.249977111117893"/>
      <name val="Arial"/>
      <family val="2"/>
    </font>
    <font>
      <sz val="12"/>
      <color theme="1" tint="4.9989318521683403E-2"/>
      <name val="Arial"/>
      <family val="2"/>
    </font>
    <font>
      <sz val="12"/>
      <color theme="4" tint="-0.249977111117893"/>
      <name val="Arial"/>
      <family val="2"/>
    </font>
    <font>
      <b/>
      <sz val="9"/>
      <color theme="3"/>
      <name val="Arial"/>
      <family val="2"/>
    </font>
    <font>
      <sz val="10"/>
      <color theme="3"/>
      <name val="Arial"/>
      <family val="2"/>
    </font>
    <font>
      <b/>
      <sz val="18"/>
      <color rgb="FF0070C0"/>
      <name val="Arial"/>
      <family val="2"/>
    </font>
    <font>
      <b/>
      <sz val="14"/>
      <color rgb="FF0070C0"/>
      <name val="Arial"/>
      <family val="2"/>
    </font>
    <font>
      <b/>
      <sz val="8"/>
      <color rgb="FF0070C0"/>
      <name val="Arial"/>
      <family val="2"/>
    </font>
    <font>
      <b/>
      <sz val="9"/>
      <color rgb="FF0070C0"/>
      <name val="Arial"/>
      <family val="2"/>
    </font>
    <font>
      <sz val="12"/>
      <color indexed="8"/>
      <name val="Arial"/>
      <family val="2"/>
    </font>
    <font>
      <sz val="11"/>
      <color theme="0"/>
      <name val="Arial"/>
      <family val="2"/>
    </font>
    <font>
      <sz val="10"/>
      <color rgb="FF254872"/>
      <name val="Arial"/>
      <family val="2"/>
    </font>
    <font>
      <b/>
      <sz val="9"/>
      <color rgb="FF002060"/>
      <name val="Arial"/>
      <family val="2"/>
    </font>
    <font>
      <sz val="10"/>
      <color rgb="FF002060"/>
      <name val="Arial"/>
      <family val="2"/>
    </font>
    <font>
      <sz val="11"/>
      <color rgb="FF002060"/>
      <name val="Arial"/>
      <family val="2"/>
    </font>
    <font>
      <b/>
      <sz val="16"/>
      <color rgb="FF0070C0"/>
      <name val="Arial"/>
      <family val="2"/>
    </font>
    <font>
      <sz val="18"/>
      <color rgb="FF0070C0"/>
      <name val="Arial"/>
      <family val="2"/>
    </font>
    <font>
      <sz val="16"/>
      <color rgb="FF0070C0"/>
      <name val="Arial"/>
      <family val="2"/>
    </font>
    <font>
      <b/>
      <sz val="12"/>
      <color theme="3" tint="-0.249977111117893"/>
      <name val="Arial"/>
      <family val="2"/>
    </font>
    <font>
      <sz val="9"/>
      <color rgb="FF32879E"/>
      <name val="Arial"/>
      <family val="2"/>
    </font>
    <font>
      <sz val="11"/>
      <color theme="4" tint="-0.249977111117893"/>
      <name val="Arial"/>
      <family val="2"/>
    </font>
    <font>
      <b/>
      <sz val="11"/>
      <color theme="1"/>
      <name val="Arial"/>
      <family val="2"/>
    </font>
    <font>
      <b/>
      <sz val="8"/>
      <color theme="1"/>
      <name val="Arial"/>
      <family val="2"/>
    </font>
    <font>
      <sz val="11"/>
      <color rgb="FF254872"/>
      <name val="Arial"/>
      <family val="2"/>
    </font>
    <font>
      <sz val="12"/>
      <color rgb="FF0070C0"/>
      <name val="Arial"/>
      <family val="2"/>
    </font>
    <font>
      <sz val="11"/>
      <color rgb="FF0070C0"/>
      <name val="Arial"/>
      <family val="2"/>
    </font>
    <font>
      <sz val="10"/>
      <color rgb="FFFF0000"/>
      <name val="Arial"/>
      <family val="2"/>
    </font>
    <font>
      <b/>
      <sz val="20"/>
      <color rgb="FF0070C0"/>
      <name val="Arial"/>
      <family val="2"/>
    </font>
    <font>
      <b/>
      <sz val="18"/>
      <color rgb="FF3A29B9"/>
      <name val="Arial"/>
      <family val="2"/>
    </font>
    <font>
      <b/>
      <sz val="16"/>
      <color rgb="FF3A29B9"/>
      <name val="Arial"/>
      <family val="2"/>
    </font>
    <font>
      <sz val="14"/>
      <color rgb="FF7030A0"/>
      <name val="Arial"/>
      <family val="2"/>
    </font>
    <font>
      <sz val="16"/>
      <color rgb="FF7030A0"/>
      <name val="Arial"/>
      <family val="2"/>
    </font>
    <font>
      <sz val="14"/>
      <color rgb="FF3A29B9"/>
      <name val="Arial"/>
      <family val="2"/>
    </font>
    <font>
      <sz val="11"/>
      <name val="Arial"/>
      <family val="2"/>
    </font>
    <font>
      <b/>
      <sz val="14"/>
      <color rgb="FF002060"/>
      <name val="Arial"/>
      <family val="2"/>
    </font>
    <font>
      <b/>
      <sz val="16"/>
      <color theme="1"/>
      <name val="Arial"/>
      <family val="2"/>
    </font>
    <font>
      <b/>
      <sz val="18"/>
      <color rgb="FF002060"/>
      <name val="Arial"/>
      <family val="2"/>
    </font>
    <font>
      <b/>
      <sz val="16"/>
      <color rgb="FF002060"/>
      <name val="Arial"/>
      <family val="2"/>
    </font>
    <font>
      <sz val="14"/>
      <color theme="1"/>
      <name val="Arial"/>
      <family val="2"/>
    </font>
    <font>
      <sz val="12"/>
      <color rgb="FF254872"/>
      <name val="Arial"/>
      <family val="2"/>
    </font>
    <font>
      <b/>
      <sz val="14"/>
      <color rgb="FFC00000"/>
      <name val="Arial"/>
      <family val="2"/>
    </font>
    <font>
      <sz val="14"/>
      <color rgb="FF0070C0"/>
      <name val="Arial"/>
      <family val="2"/>
    </font>
    <font>
      <b/>
      <sz val="10"/>
      <color rgb="FFC00000"/>
      <name val="Arial"/>
      <family val="2"/>
    </font>
    <font>
      <b/>
      <sz val="8"/>
      <color theme="3"/>
      <name val="Arial"/>
      <family val="2"/>
    </font>
    <font>
      <b/>
      <sz val="12"/>
      <color theme="3"/>
      <name val="Arial"/>
      <family val="2"/>
    </font>
    <font>
      <sz val="12"/>
      <name val="Arial"/>
      <family val="2"/>
    </font>
    <font>
      <b/>
      <sz val="12"/>
      <name val="Arial"/>
      <family val="2"/>
    </font>
    <font>
      <b/>
      <sz val="11"/>
      <color theme="0"/>
      <name val="Arial"/>
      <family val="2"/>
    </font>
    <font>
      <b/>
      <sz val="16"/>
      <color rgb="FFFF0000"/>
      <name val="Arial"/>
      <family val="2"/>
    </font>
    <font>
      <sz val="13"/>
      <name val="Arial"/>
      <family val="2"/>
    </font>
    <font>
      <sz val="14"/>
      <color rgb="FF254872"/>
      <name val="Arial"/>
      <family val="2"/>
    </font>
    <font>
      <b/>
      <sz val="8"/>
      <color theme="4" tint="-0.249977111117893"/>
      <name val="Arial"/>
      <family val="2"/>
    </font>
    <font>
      <u/>
      <sz val="11"/>
      <color rgb="FFFF0000"/>
      <name val="Arial"/>
      <family val="2"/>
    </font>
    <font>
      <sz val="12"/>
      <color rgb="FFFF0000"/>
      <name val="Arial"/>
      <family val="2"/>
    </font>
    <font>
      <sz val="11"/>
      <color theme="1"/>
      <name val="Calibri"/>
      <family val="2"/>
    </font>
  </fonts>
  <fills count="65">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3" tint="0.39997558519241921"/>
        <bgColor indexed="64"/>
      </patternFill>
    </fill>
    <fill>
      <patternFill patternType="solid">
        <fgColor indexed="2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F2F2F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6" tint="0.39997558519241921"/>
        <bgColor indexed="64"/>
      </patternFill>
    </fill>
    <fill>
      <patternFill patternType="solid">
        <fgColor rgb="FF093E57"/>
        <bgColor indexed="64"/>
      </patternFill>
    </fill>
    <fill>
      <patternFill patternType="solid">
        <fgColor rgb="FF002060"/>
        <bgColor indexed="64"/>
      </patternFill>
    </fill>
    <fill>
      <patternFill patternType="solid">
        <fgColor theme="0"/>
        <bgColor rgb="FF000000"/>
      </patternFill>
    </fill>
  </fills>
  <borders count="75">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double">
        <color indexed="64"/>
      </bottom>
      <diagonal/>
    </border>
    <border>
      <left/>
      <right/>
      <top style="double">
        <color indexed="64"/>
      </top>
      <bottom style="medium">
        <color indexed="64"/>
      </bottom>
      <diagonal/>
    </border>
    <border>
      <left style="thin">
        <color indexed="64"/>
      </left>
      <right/>
      <top style="thin">
        <color indexed="64"/>
      </top>
      <bottom style="double">
        <color indexed="64"/>
      </bottom>
      <diagonal/>
    </border>
    <border>
      <left style="thin">
        <color indexed="64"/>
      </left>
      <right/>
      <top style="double">
        <color indexed="64"/>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medium">
        <color indexed="64"/>
      </bottom>
      <diagonal/>
    </border>
    <border>
      <left/>
      <right style="thin">
        <color indexed="64"/>
      </right>
      <top style="medium">
        <color indexed="64"/>
      </top>
      <bottom style="thin">
        <color indexed="64"/>
      </bottom>
      <diagonal/>
    </border>
    <border>
      <left/>
      <right/>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s>
  <cellStyleXfs count="131">
    <xf numFmtId="0" fontId="0" fillId="0" borderId="0"/>
    <xf numFmtId="9"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0" fontId="4" fillId="0" borderId="0"/>
    <xf numFmtId="0" fontId="13" fillId="0" borderId="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12" fillId="4" borderId="5" applyNumberFormat="0" applyAlignment="0" applyProtection="0"/>
    <xf numFmtId="0" fontId="9" fillId="0" borderId="0" applyNumberFormat="0" applyFill="0" applyBorder="0" applyAlignment="0" applyProtection="0"/>
    <xf numFmtId="0" fontId="5" fillId="6" borderId="0" applyNumberFormat="0" applyBorder="0" applyAlignment="0" applyProtection="0"/>
    <xf numFmtId="0" fontId="5" fillId="15" borderId="0" applyNumberFormat="0" applyBorder="0" applyAlignment="0" applyProtection="0"/>
    <xf numFmtId="0" fontId="10" fillId="3" borderId="5" applyNumberFormat="0" applyAlignment="0" applyProtection="0"/>
    <xf numFmtId="170" fontId="1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5" borderId="7" applyNumberFormat="0" applyFont="0" applyAlignment="0" applyProtection="0"/>
    <xf numFmtId="0" fontId="1" fillId="5" borderId="7" applyNumberFormat="0" applyFont="0" applyAlignment="0" applyProtection="0"/>
    <xf numFmtId="0" fontId="11" fillId="4" borderId="6"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6" fillId="0" borderId="0" applyNumberFormat="0" applyFill="0" applyBorder="0" applyAlignment="0" applyProtection="0"/>
    <xf numFmtId="0" fontId="3" fillId="0" borderId="8" applyNumberFormat="0" applyFill="0" applyAlignment="0" applyProtection="0"/>
    <xf numFmtId="0" fontId="38" fillId="0" borderId="0" applyNumberFormat="0" applyFill="0" applyBorder="0" applyAlignment="0" applyProtection="0"/>
    <xf numFmtId="165" fontId="1" fillId="0" borderId="0" applyFont="0" applyFill="0" applyBorder="0" applyAlignment="0" applyProtection="0"/>
    <xf numFmtId="0" fontId="46" fillId="0" borderId="0" applyNumberFormat="0" applyFill="0" applyBorder="0" applyAlignment="0" applyProtection="0">
      <alignment vertical="top"/>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62" fillId="0" borderId="0"/>
    <xf numFmtId="0" fontId="1" fillId="0" borderId="0"/>
    <xf numFmtId="165" fontId="1"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9" fillId="52" borderId="40" applyNumberFormat="0" applyAlignment="0" applyProtection="0"/>
    <xf numFmtId="0" fontId="80" fillId="53" borderId="41" applyNumberFormat="0" applyAlignment="0" applyProtection="0"/>
    <xf numFmtId="0" fontId="81" fillId="0" borderId="42" applyNumberFormat="0" applyFill="0" applyAlignment="0" applyProtection="0"/>
    <xf numFmtId="0" fontId="82" fillId="0" borderId="0" applyNumberFormat="0" applyFill="0" applyBorder="0" applyAlignment="0" applyProtection="0"/>
    <xf numFmtId="0" fontId="49" fillId="0" borderId="0">
      <alignment horizontal="left"/>
    </xf>
    <xf numFmtId="0" fontId="78"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7" borderId="0" applyNumberFormat="0" applyBorder="0" applyAlignment="0" applyProtection="0"/>
    <xf numFmtId="0" fontId="83" fillId="43" borderId="40" applyNumberFormat="0" applyAlignment="0" applyProtection="0"/>
    <xf numFmtId="180" fontId="13" fillId="0" borderId="0" applyFont="0" applyFill="0" applyBorder="0" applyAlignment="0" applyProtection="0"/>
    <xf numFmtId="0" fontId="84" fillId="0" borderId="0" applyNumberFormat="0" applyFill="0" applyBorder="0" applyAlignment="0" applyProtection="0">
      <alignment vertical="top"/>
      <protection locked="0"/>
    </xf>
    <xf numFmtId="0" fontId="85" fillId="39" borderId="0" applyNumberFormat="0" applyBorder="0" applyAlignment="0" applyProtection="0"/>
    <xf numFmtId="0" fontId="49" fillId="0" borderId="0">
      <alignment horizontal="left"/>
    </xf>
    <xf numFmtId="43" fontId="13" fillId="0" borderId="0" applyFont="0" applyFill="0" applyBorder="0" applyAlignment="0" applyProtection="0"/>
    <xf numFmtId="0" fontId="13" fillId="0" borderId="0" applyFont="0" applyFill="0" applyBorder="0" applyAlignment="0" applyProtection="0"/>
    <xf numFmtId="0" fontId="86" fillId="58" borderId="0" applyNumberFormat="0" applyBorder="0" applyAlignment="0" applyProtection="0"/>
    <xf numFmtId="0" fontId="13" fillId="0" borderId="0"/>
    <xf numFmtId="0" fontId="13" fillId="59" borderId="43" applyNumberFormat="0" applyFont="0" applyAlignment="0" applyProtection="0"/>
    <xf numFmtId="9" fontId="13" fillId="0" borderId="0" applyFont="0" applyFill="0" applyBorder="0" applyAlignment="0" applyProtection="0"/>
    <xf numFmtId="0" fontId="87" fillId="52" borderId="44"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45" applyNumberFormat="0" applyFill="0" applyAlignment="0" applyProtection="0"/>
    <xf numFmtId="0" fontId="82" fillId="0" borderId="46" applyNumberFormat="0" applyFill="0" applyAlignment="0" applyProtection="0"/>
    <xf numFmtId="0" fontId="92" fillId="0" borderId="47" applyNumberFormat="0" applyFill="0" applyAlignment="0" applyProtection="0"/>
  </cellStyleXfs>
  <cellXfs count="925">
    <xf numFmtId="0" fontId="0" fillId="0" borderId="0" xfId="0"/>
    <xf numFmtId="0" fontId="0" fillId="2" borderId="0" xfId="0" applyFill="1"/>
    <xf numFmtId="167" fontId="0" fillId="2" borderId="0" xfId="0" applyNumberFormat="1" applyFill="1"/>
    <xf numFmtId="168" fontId="0" fillId="2" borderId="0" xfId="1" applyNumberFormat="1" applyFont="1" applyFill="1"/>
    <xf numFmtId="10" fontId="0" fillId="2" borderId="0" xfId="1" applyNumberFormat="1" applyFont="1" applyFill="1"/>
    <xf numFmtId="0" fontId="15" fillId="2" borderId="0" xfId="0" applyFont="1" applyFill="1"/>
    <xf numFmtId="168" fontId="17" fillId="2" borderId="13" xfId="1" applyNumberFormat="1" applyFont="1" applyFill="1" applyBorder="1" applyAlignment="1">
      <alignment horizontal="center" vertical="center"/>
    </xf>
    <xf numFmtId="49" fontId="15" fillId="2" borderId="0" xfId="0" applyNumberFormat="1" applyFont="1" applyFill="1" applyAlignment="1">
      <alignment vertical="justify"/>
    </xf>
    <xf numFmtId="49" fontId="15" fillId="2" borderId="0" xfId="0" applyNumberFormat="1" applyFont="1" applyFill="1" applyAlignment="1">
      <alignment vertical="justify" wrapText="1"/>
    </xf>
    <xf numFmtId="0" fontId="0" fillId="2" borderId="0" xfId="0" applyFill="1" applyAlignment="1">
      <alignment horizontal="center"/>
    </xf>
    <xf numFmtId="168" fontId="22" fillId="2" borderId="13" xfId="1" applyNumberFormat="1" applyFont="1" applyFill="1" applyBorder="1" applyAlignment="1">
      <alignment horizontal="center" vertical="center"/>
    </xf>
    <xf numFmtId="3" fontId="0" fillId="2" borderId="0" xfId="0" applyNumberFormat="1" applyFill="1"/>
    <xf numFmtId="9" fontId="0" fillId="2" borderId="0" xfId="1" applyFont="1" applyFill="1"/>
    <xf numFmtId="0" fontId="14" fillId="2" borderId="0" xfId="0" applyFont="1" applyFill="1" applyAlignment="1">
      <alignment horizontal="left" vertical="center" wrapText="1"/>
    </xf>
    <xf numFmtId="3" fontId="17" fillId="2" borderId="0" xfId="0" applyNumberFormat="1" applyFont="1" applyFill="1" applyAlignment="1">
      <alignment horizontal="center" vertical="center"/>
    </xf>
    <xf numFmtId="0" fontId="0" fillId="2" borderId="0" xfId="0" applyFill="1" applyAlignment="1">
      <alignment horizontal="right"/>
    </xf>
    <xf numFmtId="0" fontId="17" fillId="26" borderId="13" xfId="0" applyFont="1" applyFill="1" applyBorder="1" applyAlignment="1">
      <alignment horizontal="center" vertical="center"/>
    </xf>
    <xf numFmtId="0" fontId="28" fillId="2" borderId="0" xfId="0" applyFont="1" applyFill="1"/>
    <xf numFmtId="0" fontId="29" fillId="2" borderId="0" xfId="0" applyFont="1" applyFill="1"/>
    <xf numFmtId="0" fontId="31" fillId="2" borderId="0" xfId="0" applyFont="1" applyFill="1"/>
    <xf numFmtId="0" fontId="24" fillId="2" borderId="12" xfId="0" applyFont="1" applyFill="1" applyBorder="1" applyAlignment="1">
      <alignment wrapText="1"/>
    </xf>
    <xf numFmtId="0" fontId="33" fillId="2" borderId="12" xfId="0" applyFont="1" applyFill="1" applyBorder="1" applyAlignment="1">
      <alignment vertical="center" wrapText="1"/>
    </xf>
    <xf numFmtId="0" fontId="33" fillId="2" borderId="12" xfId="0" applyFont="1" applyFill="1" applyBorder="1" applyAlignment="1">
      <alignment wrapText="1"/>
    </xf>
    <xf numFmtId="0" fontId="24" fillId="2" borderId="12" xfId="0" applyFont="1" applyFill="1" applyBorder="1" applyAlignment="1">
      <alignment vertical="center" wrapText="1"/>
    </xf>
    <xf numFmtId="0" fontId="37" fillId="2" borderId="0" xfId="0" applyFont="1" applyFill="1"/>
    <xf numFmtId="0" fontId="23" fillId="2" borderId="18" xfId="56" applyFont="1" applyFill="1" applyBorder="1" applyAlignment="1">
      <alignment horizontal="center" vertical="center"/>
    </xf>
    <xf numFmtId="0" fontId="38" fillId="2" borderId="0" xfId="68" applyFill="1"/>
    <xf numFmtId="0" fontId="39" fillId="2" borderId="0" xfId="68" applyFont="1" applyFill="1" applyAlignment="1">
      <alignment horizontal="left"/>
    </xf>
    <xf numFmtId="3" fontId="0" fillId="0" borderId="0" xfId="0" applyNumberFormat="1"/>
    <xf numFmtId="4" fontId="17" fillId="0" borderId="0" xfId="0" applyNumberFormat="1" applyFont="1"/>
    <xf numFmtId="3" fontId="17" fillId="0" borderId="0" xfId="0" applyNumberFormat="1" applyFont="1"/>
    <xf numFmtId="3" fontId="17" fillId="2" borderId="0" xfId="0" applyNumberFormat="1" applyFont="1" applyFill="1"/>
    <xf numFmtId="17" fontId="17" fillId="25" borderId="0" xfId="0" applyNumberFormat="1" applyFont="1" applyFill="1" applyAlignment="1">
      <alignment horizontal="left"/>
    </xf>
    <xf numFmtId="17" fontId="17" fillId="25" borderId="0" xfId="0" applyNumberFormat="1" applyFont="1" applyFill="1"/>
    <xf numFmtId="0" fontId="0" fillId="28" borderId="0" xfId="0" applyFill="1"/>
    <xf numFmtId="0" fontId="0" fillId="0" borderId="0" xfId="0" applyAlignment="1">
      <alignment horizontal="center" vertical="center"/>
    </xf>
    <xf numFmtId="17" fontId="0" fillId="0" borderId="0" xfId="0" applyNumberFormat="1"/>
    <xf numFmtId="168" fontId="0" fillId="0" borderId="0" xfId="1" applyNumberFormat="1"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33" fillId="2" borderId="12" xfId="0" applyFont="1" applyFill="1" applyBorder="1" applyAlignment="1">
      <alignment horizontal="left"/>
    </xf>
    <xf numFmtId="0" fontId="42" fillId="29" borderId="1" xfId="52" applyFont="1" applyFill="1" applyBorder="1" applyAlignment="1">
      <alignment horizontal="center" vertical="center" wrapText="1"/>
    </xf>
    <xf numFmtId="168" fontId="35" fillId="2" borderId="12" xfId="1" applyNumberFormat="1" applyFont="1" applyFill="1" applyBorder="1" applyAlignment="1">
      <alignment horizontal="right" vertical="center"/>
    </xf>
    <xf numFmtId="168" fontId="36" fillId="2" borderId="12" xfId="1" applyNumberFormat="1" applyFont="1" applyFill="1" applyBorder="1" applyAlignment="1">
      <alignment horizontal="right" vertical="center"/>
    </xf>
    <xf numFmtId="168" fontId="36" fillId="2" borderId="1" xfId="1" applyNumberFormat="1" applyFont="1" applyFill="1" applyBorder="1" applyAlignment="1">
      <alignment horizontal="right" vertical="center"/>
    </xf>
    <xf numFmtId="0" fontId="0" fillId="2" borderId="0" xfId="0" applyFill="1" applyAlignment="1">
      <alignment horizontal="right" vertical="center"/>
    </xf>
    <xf numFmtId="0" fontId="31" fillId="2" borderId="0" xfId="0" applyFont="1" applyFill="1" applyAlignment="1">
      <alignment horizontal="right"/>
    </xf>
    <xf numFmtId="168" fontId="44" fillId="2" borderId="12" xfId="1" applyNumberFormat="1" applyFont="1" applyFill="1" applyBorder="1" applyAlignment="1">
      <alignment horizontal="right" vertical="center"/>
    </xf>
    <xf numFmtId="17" fontId="0" fillId="0" borderId="13" xfId="0" applyNumberFormat="1" applyBorder="1"/>
    <xf numFmtId="4" fontId="0" fillId="0" borderId="0" xfId="0" applyNumberFormat="1"/>
    <xf numFmtId="4" fontId="0" fillId="2" borderId="0" xfId="0" applyNumberFormat="1" applyFill="1"/>
    <xf numFmtId="10" fontId="0" fillId="0" borderId="0" xfId="1" applyNumberFormat="1" applyFont="1"/>
    <xf numFmtId="4" fontId="0" fillId="30" borderId="0" xfId="0" applyNumberFormat="1" applyFill="1"/>
    <xf numFmtId="4" fontId="17" fillId="2" borderId="13" xfId="0" applyNumberFormat="1" applyFont="1" applyFill="1" applyBorder="1" applyAlignment="1">
      <alignment horizontal="center" vertical="center"/>
    </xf>
    <xf numFmtId="9" fontId="17" fillId="2" borderId="13" xfId="1" applyFont="1" applyFill="1" applyBorder="1" applyAlignment="1">
      <alignment horizontal="center" vertical="center"/>
    </xf>
    <xf numFmtId="0" fontId="0" fillId="0" borderId="13" xfId="0" applyBorder="1"/>
    <xf numFmtId="0" fontId="45" fillId="2" borderId="12" xfId="0" applyFont="1" applyFill="1" applyBorder="1" applyAlignment="1">
      <alignment wrapText="1"/>
    </xf>
    <xf numFmtId="167" fontId="17" fillId="2" borderId="13" xfId="0" applyNumberFormat="1" applyFont="1" applyFill="1" applyBorder="1" applyAlignment="1">
      <alignment horizontal="center" vertical="center"/>
    </xf>
    <xf numFmtId="0" fontId="38" fillId="2" borderId="0" xfId="68" applyFill="1" applyAlignment="1">
      <alignment horizontal="left"/>
    </xf>
    <xf numFmtId="173" fontId="47" fillId="29" borderId="11" xfId="2" applyNumberFormat="1" applyFont="1" applyFill="1" applyBorder="1" applyAlignment="1">
      <alignment horizontal="center"/>
    </xf>
    <xf numFmtId="173" fontId="47" fillId="29" borderId="0" xfId="2" applyNumberFormat="1" applyFont="1" applyFill="1" applyBorder="1" applyAlignment="1">
      <alignment horizontal="center"/>
    </xf>
    <xf numFmtId="173" fontId="47" fillId="0" borderId="11" xfId="2" applyNumberFormat="1" applyFont="1" applyBorder="1" applyAlignment="1">
      <alignment horizontal="center"/>
    </xf>
    <xf numFmtId="173" fontId="47" fillId="0" borderId="0" xfId="2" applyNumberFormat="1" applyFont="1" applyBorder="1" applyAlignment="1">
      <alignment horizontal="center"/>
    </xf>
    <xf numFmtId="167" fontId="49" fillId="31" borderId="12" xfId="0" applyNumberFormat="1" applyFont="1" applyFill="1" applyBorder="1" applyAlignment="1">
      <alignment horizontal="center"/>
    </xf>
    <xf numFmtId="167" fontId="49" fillId="31" borderId="17" xfId="0" applyNumberFormat="1" applyFont="1" applyFill="1" applyBorder="1" applyAlignment="1">
      <alignment horizontal="center"/>
    </xf>
    <xf numFmtId="167" fontId="49" fillId="0" borderId="0" xfId="0" applyNumberFormat="1" applyFont="1" applyAlignment="1">
      <alignment horizontal="center"/>
    </xf>
    <xf numFmtId="167" fontId="49" fillId="0" borderId="12" xfId="0" applyNumberFormat="1" applyFont="1" applyBorder="1" applyAlignment="1">
      <alignment horizontal="center"/>
    </xf>
    <xf numFmtId="167" fontId="50" fillId="32" borderId="0" xfId="0" applyNumberFormat="1" applyFont="1" applyFill="1" applyAlignment="1">
      <alignment horizontal="center" vertical="center"/>
    </xf>
    <xf numFmtId="167" fontId="51" fillId="2" borderId="0" xfId="0" applyNumberFormat="1" applyFont="1" applyFill="1" applyAlignment="1">
      <alignment horizontal="center" vertical="center"/>
    </xf>
    <xf numFmtId="167" fontId="50" fillId="33" borderId="0" xfId="0" applyNumberFormat="1" applyFont="1" applyFill="1" applyAlignment="1">
      <alignment horizontal="center" vertical="center"/>
    </xf>
    <xf numFmtId="167" fontId="50" fillId="34" borderId="0" xfId="0" applyNumberFormat="1" applyFont="1" applyFill="1" applyAlignment="1">
      <alignment horizontal="center" vertical="center"/>
    </xf>
    <xf numFmtId="167" fontId="50" fillId="35" borderId="0" xfId="0" applyNumberFormat="1" applyFont="1" applyFill="1" applyAlignment="1">
      <alignment horizontal="center" vertical="center"/>
    </xf>
    <xf numFmtId="9" fontId="17" fillId="2" borderId="0" xfId="1" applyFont="1" applyFill="1" applyBorder="1" applyAlignment="1">
      <alignment horizontal="center" vertical="center"/>
    </xf>
    <xf numFmtId="0" fontId="52" fillId="26" borderId="13" xfId="0" applyFont="1" applyFill="1" applyBorder="1" applyAlignment="1">
      <alignment horizontal="center" vertical="center"/>
    </xf>
    <xf numFmtId="0" fontId="14" fillId="2" borderId="13" xfId="0" applyFont="1" applyFill="1" applyBorder="1" applyAlignment="1">
      <alignment vertical="center" wrapText="1"/>
    </xf>
    <xf numFmtId="0" fontId="53" fillId="2" borderId="0" xfId="0" applyFont="1" applyFill="1" applyAlignment="1">
      <alignment vertical="top" wrapText="1"/>
    </xf>
    <xf numFmtId="0" fontId="19" fillId="2" borderId="13"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59" fillId="2" borderId="0" xfId="0" applyFont="1" applyFill="1"/>
    <xf numFmtId="0" fontId="60" fillId="2" borderId="0" xfId="0" applyFont="1" applyFill="1"/>
    <xf numFmtId="1" fontId="20" fillId="25" borderId="13" xfId="0" applyNumberFormat="1" applyFont="1" applyFill="1" applyBorder="1" applyAlignment="1">
      <alignment vertical="center" wrapText="1"/>
    </xf>
    <xf numFmtId="1" fontId="20" fillId="25" borderId="18" xfId="0" applyNumberFormat="1" applyFont="1" applyFill="1" applyBorder="1" applyAlignment="1">
      <alignment vertical="center"/>
    </xf>
    <xf numFmtId="1" fontId="20" fillId="25" borderId="19" xfId="0" applyNumberFormat="1" applyFont="1" applyFill="1" applyBorder="1" applyAlignment="1">
      <alignment vertical="center"/>
    </xf>
    <xf numFmtId="3" fontId="14" fillId="2" borderId="13" xfId="0" applyNumberFormat="1" applyFont="1" applyFill="1" applyBorder="1" applyAlignment="1">
      <alignment horizontal="center" vertical="center"/>
    </xf>
    <xf numFmtId="9" fontId="14" fillId="2" borderId="13" xfId="1" applyFont="1" applyFill="1" applyBorder="1" applyAlignment="1">
      <alignment horizontal="center" vertical="center"/>
    </xf>
    <xf numFmtId="9" fontId="15" fillId="2" borderId="13" xfId="1" applyFont="1" applyFill="1" applyBorder="1" applyAlignment="1">
      <alignment horizontal="center" vertical="center"/>
    </xf>
    <xf numFmtId="0" fontId="14" fillId="2" borderId="19" xfId="0" applyFont="1" applyFill="1" applyBorder="1" applyAlignment="1">
      <alignment vertical="center" wrapText="1"/>
    </xf>
    <xf numFmtId="1" fontId="20" fillId="25" borderId="19" xfId="0" applyNumberFormat="1" applyFont="1" applyFill="1" applyBorder="1" applyAlignment="1">
      <alignment vertical="center" wrapText="1"/>
    </xf>
    <xf numFmtId="0" fontId="29" fillId="2" borderId="0" xfId="0" applyFont="1" applyFill="1" applyAlignment="1">
      <alignment vertical="top" wrapText="1"/>
    </xf>
    <xf numFmtId="167" fontId="55" fillId="0" borderId="0" xfId="0" applyNumberFormat="1" applyFont="1" applyAlignment="1">
      <alignment horizontal="center" vertical="center"/>
    </xf>
    <xf numFmtId="167" fontId="55" fillId="0" borderId="10" xfId="0" applyNumberFormat="1" applyFont="1" applyBorder="1" applyAlignment="1">
      <alignment horizontal="center" vertical="center"/>
    </xf>
    <xf numFmtId="167" fontId="55" fillId="37" borderId="0" xfId="0" applyNumberFormat="1" applyFont="1" applyFill="1" applyAlignment="1">
      <alignment horizontal="center" vertical="center"/>
    </xf>
    <xf numFmtId="167" fontId="55" fillId="37" borderId="10" xfId="0" applyNumberFormat="1" applyFont="1" applyFill="1" applyBorder="1" applyAlignment="1">
      <alignment horizontal="center" vertical="center"/>
    </xf>
    <xf numFmtId="0" fontId="53" fillId="2" borderId="0" xfId="0" applyFont="1" applyFill="1" applyAlignment="1">
      <alignment horizontal="justify" vertical="top" wrapText="1"/>
    </xf>
    <xf numFmtId="41" fontId="0" fillId="0" borderId="13" xfId="80" applyFont="1" applyBorder="1"/>
    <xf numFmtId="176" fontId="15" fillId="0" borderId="13" xfId="80" applyNumberFormat="1" applyFont="1" applyBorder="1" applyAlignment="1">
      <alignment horizontal="center"/>
    </xf>
    <xf numFmtId="0" fontId="0" fillId="0" borderId="13" xfId="0" applyBorder="1" applyAlignment="1">
      <alignment horizontal="center"/>
    </xf>
    <xf numFmtId="0" fontId="3" fillId="0" borderId="13" xfId="0" applyFont="1" applyBorder="1"/>
    <xf numFmtId="0" fontId="20" fillId="36" borderId="13" xfId="0" applyFont="1" applyFill="1" applyBorder="1" applyAlignment="1">
      <alignment vertical="center"/>
    </xf>
    <xf numFmtId="0" fontId="20" fillId="36" borderId="13" xfId="0" applyFont="1" applyFill="1" applyBorder="1" applyAlignment="1">
      <alignment horizontal="center" vertical="center" wrapText="1"/>
    </xf>
    <xf numFmtId="0" fontId="20" fillId="36" borderId="13" xfId="0" applyFont="1" applyFill="1" applyBorder="1" applyAlignment="1">
      <alignment horizontal="center" vertical="center"/>
    </xf>
    <xf numFmtId="41" fontId="61" fillId="0" borderId="13" xfId="0" applyNumberFormat="1" applyFont="1" applyBorder="1"/>
    <xf numFmtId="176" fontId="61" fillId="0" borderId="13" xfId="0" applyNumberFormat="1" applyFont="1" applyBorder="1"/>
    <xf numFmtId="1" fontId="61" fillId="0" borderId="13" xfId="0" applyNumberFormat="1" applyFont="1" applyBorder="1" applyAlignment="1">
      <alignment horizontal="center"/>
    </xf>
    <xf numFmtId="0" fontId="3" fillId="0" borderId="0" xfId="0" applyFont="1"/>
    <xf numFmtId="41" fontId="61" fillId="0" borderId="0" xfId="0" applyNumberFormat="1" applyFont="1"/>
    <xf numFmtId="176" fontId="61" fillId="0" borderId="0" xfId="0" applyNumberFormat="1" applyFont="1"/>
    <xf numFmtId="1" fontId="61" fillId="0" borderId="0" xfId="0" applyNumberFormat="1" applyFont="1" applyAlignment="1">
      <alignment horizontal="center"/>
    </xf>
    <xf numFmtId="177" fontId="0" fillId="2" borderId="0" xfId="0" applyNumberFormat="1" applyFill="1"/>
    <xf numFmtId="10" fontId="0" fillId="30" borderId="0" xfId="1" applyNumberFormat="1" applyFont="1" applyFill="1"/>
    <xf numFmtId="4" fontId="17" fillId="2" borderId="0" xfId="0" applyNumberFormat="1" applyFont="1" applyFill="1" applyAlignment="1">
      <alignment horizontal="center" vertical="center"/>
    </xf>
    <xf numFmtId="3" fontId="40" fillId="2" borderId="0" xfId="0" applyNumberFormat="1" applyFont="1" applyFill="1" applyAlignment="1">
      <alignment horizontal="center" vertical="center"/>
    </xf>
    <xf numFmtId="9" fontId="15" fillId="2" borderId="0" xfId="1" applyFont="1" applyFill="1" applyBorder="1" applyAlignment="1">
      <alignment horizontal="center" vertical="center"/>
    </xf>
    <xf numFmtId="0" fontId="0" fillId="0" borderId="24" xfId="0" applyBorder="1"/>
    <xf numFmtId="3" fontId="0" fillId="0" borderId="24" xfId="0" applyNumberFormat="1" applyBorder="1"/>
    <xf numFmtId="0" fontId="0" fillId="0" borderId="27" xfId="0" applyBorder="1"/>
    <xf numFmtId="3" fontId="0" fillId="0" borderId="27" xfId="0" applyNumberFormat="1" applyBorder="1"/>
    <xf numFmtId="0" fontId="0" fillId="0" borderId="30" xfId="0" applyBorder="1"/>
    <xf numFmtId="3" fontId="0" fillId="0" borderId="30" xfId="0" applyNumberFormat="1" applyBorder="1"/>
    <xf numFmtId="167" fontId="54" fillId="0" borderId="0" xfId="0" applyNumberFormat="1" applyFont="1" applyAlignment="1">
      <alignment horizontal="center" vertical="center"/>
    </xf>
    <xf numFmtId="178" fontId="32" fillId="2" borderId="13" xfId="0" applyNumberFormat="1" applyFont="1" applyFill="1" applyBorder="1" applyAlignment="1">
      <alignment vertical="center"/>
    </xf>
    <xf numFmtId="0" fontId="32" fillId="2" borderId="13" xfId="0" applyFont="1" applyFill="1" applyBorder="1" applyAlignment="1">
      <alignment vertical="center"/>
    </xf>
    <xf numFmtId="41" fontId="36" fillId="2" borderId="13" xfId="80" applyFont="1" applyFill="1" applyBorder="1" applyAlignment="1">
      <alignment horizontal="center" vertical="center"/>
    </xf>
    <xf numFmtId="168" fontId="36" fillId="2" borderId="13" xfId="1" applyNumberFormat="1" applyFont="1" applyFill="1" applyBorder="1" applyAlignment="1">
      <alignment horizontal="center" vertical="center"/>
    </xf>
    <xf numFmtId="178" fontId="32" fillId="2" borderId="0" xfId="0" applyNumberFormat="1" applyFont="1" applyFill="1" applyAlignment="1">
      <alignment vertical="center"/>
    </xf>
    <xf numFmtId="41" fontId="36" fillId="2" borderId="0" xfId="80" applyFont="1" applyFill="1" applyBorder="1" applyAlignment="1">
      <alignment horizontal="center" vertical="center"/>
    </xf>
    <xf numFmtId="4" fontId="22" fillId="2" borderId="13" xfId="0" applyNumberFormat="1" applyFont="1" applyFill="1" applyBorder="1" applyAlignment="1">
      <alignment horizontal="center" vertical="center"/>
    </xf>
    <xf numFmtId="41" fontId="61" fillId="0" borderId="13" xfId="0" applyNumberFormat="1" applyFont="1" applyBorder="1" applyAlignment="1">
      <alignment horizontal="center"/>
    </xf>
    <xf numFmtId="0" fontId="0" fillId="0" borderId="13" xfId="0" applyBorder="1" applyAlignment="1">
      <alignment horizontal="right"/>
    </xf>
    <xf numFmtId="41" fontId="24" fillId="2" borderId="13" xfId="80" applyFont="1" applyFill="1" applyBorder="1" applyAlignment="1">
      <alignment horizontal="center" vertical="center"/>
    </xf>
    <xf numFmtId="0" fontId="32" fillId="2" borderId="0" xfId="0" applyFont="1" applyFill="1" applyAlignment="1">
      <alignment vertical="center"/>
    </xf>
    <xf numFmtId="168" fontId="36" fillId="2" borderId="0" xfId="1" applyNumberFormat="1" applyFont="1" applyFill="1" applyBorder="1" applyAlignment="1">
      <alignment horizontal="center" vertical="center"/>
    </xf>
    <xf numFmtId="3" fontId="63" fillId="0" borderId="24" xfId="0" applyNumberFormat="1" applyFont="1" applyBorder="1"/>
    <xf numFmtId="3" fontId="63" fillId="0" borderId="27" xfId="0" applyNumberFormat="1" applyFont="1" applyBorder="1"/>
    <xf numFmtId="0" fontId="63" fillId="0" borderId="27" xfId="0" applyFont="1" applyBorder="1"/>
    <xf numFmtId="3" fontId="14" fillId="2" borderId="0" xfId="0" applyNumberFormat="1" applyFont="1" applyFill="1" applyAlignment="1">
      <alignment horizontal="center" vertical="center"/>
    </xf>
    <xf numFmtId="9" fontId="0" fillId="0" borderId="0" xfId="1" applyFont="1"/>
    <xf numFmtId="3" fontId="66" fillId="2" borderId="13" xfId="0" applyNumberFormat="1" applyFont="1" applyFill="1" applyBorder="1" applyAlignment="1">
      <alignment horizontal="center" vertical="center"/>
    </xf>
    <xf numFmtId="1" fontId="20" fillId="25" borderId="1" xfId="0" applyNumberFormat="1" applyFont="1" applyFill="1" applyBorder="1" applyAlignment="1">
      <alignment vertical="center"/>
    </xf>
    <xf numFmtId="3" fontId="19" fillId="2" borderId="13" xfId="0" applyNumberFormat="1" applyFont="1" applyFill="1" applyBorder="1" applyAlignment="1">
      <alignment horizontal="center" vertical="center"/>
    </xf>
    <xf numFmtId="3" fontId="61" fillId="0" borderId="25" xfId="0" applyNumberFormat="1" applyFont="1" applyBorder="1"/>
    <xf numFmtId="3" fontId="61" fillId="0" borderId="28" xfId="0" applyNumberFormat="1" applyFont="1" applyBorder="1"/>
    <xf numFmtId="3" fontId="3" fillId="0" borderId="25" xfId="0" applyNumberFormat="1" applyFont="1" applyBorder="1"/>
    <xf numFmtId="3" fontId="3" fillId="0" borderId="28" xfId="0" applyNumberFormat="1" applyFont="1" applyBorder="1"/>
    <xf numFmtId="3" fontId="3" fillId="0" borderId="31" xfId="0" applyNumberFormat="1" applyFont="1" applyBorder="1"/>
    <xf numFmtId="3" fontId="3" fillId="0" borderId="0" xfId="0" applyNumberFormat="1" applyFont="1"/>
    <xf numFmtId="0" fontId="67" fillId="2" borderId="0" xfId="0" applyFont="1" applyFill="1"/>
    <xf numFmtId="3" fontId="70" fillId="2" borderId="0" xfId="0" applyNumberFormat="1" applyFont="1" applyFill="1" applyAlignment="1">
      <alignment horizontal="center" vertical="center"/>
    </xf>
    <xf numFmtId="0" fontId="71" fillId="2" borderId="0" xfId="0" applyFont="1" applyFill="1"/>
    <xf numFmtId="0" fontId="72" fillId="2" borderId="0" xfId="0" applyFont="1" applyFill="1"/>
    <xf numFmtId="0" fontId="72" fillId="0" borderId="0" xfId="0" applyFont="1"/>
    <xf numFmtId="0" fontId="71" fillId="0" borderId="0" xfId="0" applyFont="1"/>
    <xf numFmtId="0" fontId="56" fillId="2" borderId="13" xfId="0" applyFont="1" applyFill="1" applyBorder="1" applyAlignment="1">
      <alignment vertical="center" wrapText="1"/>
    </xf>
    <xf numFmtId="0" fontId="56" fillId="2" borderId="19" xfId="0" applyFont="1" applyFill="1" applyBorder="1" applyAlignment="1">
      <alignment vertical="center" wrapText="1"/>
    </xf>
    <xf numFmtId="167" fontId="22" fillId="2" borderId="13" xfId="0" applyNumberFormat="1" applyFont="1" applyFill="1" applyBorder="1" applyAlignment="1">
      <alignment horizontal="center" vertical="center"/>
    </xf>
    <xf numFmtId="0" fontId="30" fillId="2" borderId="0" xfId="0" applyFont="1" applyFill="1" applyAlignment="1">
      <alignment horizontal="justify" vertical="top" wrapText="1"/>
    </xf>
    <xf numFmtId="9" fontId="61" fillId="2" borderId="0" xfId="1" applyFont="1" applyFill="1" applyAlignment="1">
      <alignment horizontal="left" vertical="center" wrapText="1"/>
    </xf>
    <xf numFmtId="0" fontId="75" fillId="2" borderId="13" xfId="0" applyFont="1" applyFill="1" applyBorder="1" applyAlignment="1">
      <alignment vertical="center" wrapText="1"/>
    </xf>
    <xf numFmtId="0" fontId="93" fillId="60" borderId="21" xfId="0" applyFont="1" applyFill="1" applyBorder="1" applyAlignment="1">
      <alignment horizontal="center" vertical="center" wrapText="1"/>
    </xf>
    <xf numFmtId="0" fontId="93" fillId="60" borderId="0" xfId="0" applyFont="1" applyFill="1" applyAlignment="1">
      <alignment horizontal="center"/>
    </xf>
    <xf numFmtId="0" fontId="93" fillId="60" borderId="21" xfId="0" applyFont="1" applyFill="1" applyBorder="1" applyAlignment="1">
      <alignment horizontal="center" vertical="center"/>
    </xf>
    <xf numFmtId="0" fontId="93" fillId="61" borderId="18" xfId="0" applyFont="1" applyFill="1" applyBorder="1" applyAlignment="1">
      <alignment horizontal="center" vertical="center"/>
    </xf>
    <xf numFmtId="3" fontId="94" fillId="61" borderId="13" xfId="0" applyNumberFormat="1" applyFont="1" applyFill="1" applyBorder="1" applyAlignment="1">
      <alignment horizontal="center" vertical="center"/>
    </xf>
    <xf numFmtId="0" fontId="93" fillId="0" borderId="18" xfId="0" applyFont="1" applyBorder="1" applyAlignment="1">
      <alignment horizontal="center" vertical="center"/>
    </xf>
    <xf numFmtId="3" fontId="94" fillId="0" borderId="13" xfId="0" applyNumberFormat="1" applyFont="1" applyBorder="1" applyAlignment="1">
      <alignment horizontal="center" vertical="center"/>
    </xf>
    <xf numFmtId="0" fontId="93" fillId="0" borderId="14" xfId="0" applyFont="1" applyBorder="1" applyAlignment="1">
      <alignment horizontal="center" vertical="center"/>
    </xf>
    <xf numFmtId="3" fontId="94" fillId="0" borderId="20" xfId="0" applyNumberFormat="1" applyFont="1" applyBorder="1" applyAlignment="1">
      <alignment horizontal="center" vertical="center"/>
    </xf>
    <xf numFmtId="0" fontId="93" fillId="61" borderId="48" xfId="0" applyFont="1" applyFill="1" applyBorder="1" applyAlignment="1">
      <alignment horizontal="center" vertical="center"/>
    </xf>
    <xf numFmtId="3" fontId="94" fillId="61" borderId="24" xfId="0" applyNumberFormat="1" applyFont="1" applyFill="1" applyBorder="1" applyAlignment="1">
      <alignment horizontal="center" vertical="center"/>
    </xf>
    <xf numFmtId="0" fontId="93" fillId="60" borderId="27" xfId="0" applyFont="1" applyFill="1" applyBorder="1" applyAlignment="1">
      <alignment horizontal="center" vertical="center"/>
    </xf>
    <xf numFmtId="3" fontId="93" fillId="60" borderId="27" xfId="0" applyNumberFormat="1" applyFont="1" applyFill="1" applyBorder="1" applyAlignment="1">
      <alignment horizontal="center"/>
    </xf>
    <xf numFmtId="0" fontId="93" fillId="60" borderId="13" xfId="0" applyFont="1" applyFill="1" applyBorder="1" applyAlignment="1">
      <alignment vertical="center" wrapText="1"/>
    </xf>
    <xf numFmtId="3" fontId="0" fillId="0" borderId="13" xfId="0" applyNumberFormat="1" applyBorder="1"/>
    <xf numFmtId="3" fontId="3" fillId="60" borderId="13" xfId="0" applyNumberFormat="1" applyFont="1" applyFill="1" applyBorder="1" applyAlignment="1">
      <alignment horizontal="center" vertical="center"/>
    </xf>
    <xf numFmtId="167" fontId="54" fillId="0" borderId="12" xfId="0" applyNumberFormat="1" applyFont="1" applyBorder="1" applyAlignment="1">
      <alignment horizontal="center"/>
    </xf>
    <xf numFmtId="3" fontId="17" fillId="2" borderId="13" xfId="0" applyNumberFormat="1" applyFont="1" applyFill="1" applyBorder="1" applyAlignment="1">
      <alignment horizontal="center" vertical="center"/>
    </xf>
    <xf numFmtId="1" fontId="20" fillId="25" borderId="13" xfId="0" applyNumberFormat="1" applyFont="1" applyFill="1" applyBorder="1" applyAlignment="1">
      <alignment horizontal="center"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3" fontId="70" fillId="0" borderId="0" xfId="0" applyNumberFormat="1" applyFont="1" applyAlignment="1">
      <alignment horizontal="center" vertical="center"/>
    </xf>
    <xf numFmtId="0" fontId="76" fillId="0" borderId="0" xfId="0" applyFont="1"/>
    <xf numFmtId="0" fontId="0" fillId="0" borderId="30" xfId="0" applyBorder="1" applyAlignment="1">
      <alignment vertical="center"/>
    </xf>
    <xf numFmtId="3" fontId="0" fillId="0" borderId="30" xfId="0" applyNumberFormat="1" applyBorder="1" applyAlignment="1">
      <alignment vertical="center"/>
    </xf>
    <xf numFmtId="3" fontId="3" fillId="0" borderId="28" xfId="0" applyNumberFormat="1" applyFont="1" applyBorder="1" applyAlignment="1">
      <alignment vertical="center"/>
    </xf>
    <xf numFmtId="3" fontId="17" fillId="0" borderId="1" xfId="0" applyNumberFormat="1" applyFont="1" applyBorder="1" applyAlignment="1">
      <alignment horizontal="center" vertical="center"/>
    </xf>
    <xf numFmtId="174" fontId="58" fillId="0" borderId="0" xfId="0" quotePrefix="1" applyNumberFormat="1" applyFont="1" applyAlignment="1">
      <alignment horizontal="center" vertical="center"/>
    </xf>
    <xf numFmtId="174" fontId="58" fillId="0" borderId="0" xfId="0" applyNumberFormat="1" applyFont="1" applyAlignment="1">
      <alignment horizontal="center" vertical="center"/>
    </xf>
    <xf numFmtId="174" fontId="58" fillId="0" borderId="0" xfId="51" applyNumberFormat="1" applyFont="1" applyAlignment="1">
      <alignment horizontal="center" vertical="center"/>
    </xf>
    <xf numFmtId="174" fontId="58" fillId="0" borderId="50" xfId="0" quotePrefix="1" applyNumberFormat="1" applyFont="1" applyBorder="1" applyAlignment="1">
      <alignment horizontal="center" vertical="center"/>
    </xf>
    <xf numFmtId="174" fontId="58" fillId="0" borderId="51" xfId="0" quotePrefix="1" applyNumberFormat="1" applyFont="1" applyBorder="1" applyAlignment="1">
      <alignment horizontal="center" vertical="center"/>
    </xf>
    <xf numFmtId="174" fontId="58" fillId="0" borderId="51" xfId="0" applyNumberFormat="1" applyFont="1" applyBorder="1" applyAlignment="1">
      <alignment horizontal="center" vertical="center"/>
    </xf>
    <xf numFmtId="174" fontId="58" fillId="0" borderId="50" xfId="0" applyNumberFormat="1" applyFont="1" applyBorder="1" applyAlignment="1">
      <alignment horizontal="center" vertical="center"/>
    </xf>
    <xf numFmtId="174" fontId="58" fillId="0" borderId="51" xfId="51" applyNumberFormat="1" applyFont="1" applyBorder="1" applyAlignment="1">
      <alignment horizontal="center" vertical="center"/>
    </xf>
    <xf numFmtId="174" fontId="58" fillId="0" borderId="50" xfId="51" applyNumberFormat="1" applyFont="1" applyBorder="1" applyAlignment="1">
      <alignment horizontal="center" vertical="center"/>
    </xf>
    <xf numFmtId="0" fontId="99" fillId="0" borderId="0" xfId="0" applyFont="1" applyAlignment="1">
      <alignment horizontal="center" vertical="center" wrapText="1"/>
    </xf>
    <xf numFmtId="0" fontId="100" fillId="0" borderId="0" xfId="0" applyFont="1" applyAlignment="1">
      <alignment horizontal="center" vertical="center"/>
    </xf>
    <xf numFmtId="17" fontId="100" fillId="0" borderId="0" xfId="0" applyNumberFormat="1" applyFont="1" applyAlignment="1">
      <alignment horizontal="center" vertical="center"/>
    </xf>
    <xf numFmtId="17" fontId="100" fillId="0" borderId="50" xfId="0" applyNumberFormat="1" applyFont="1" applyBorder="1" applyAlignment="1">
      <alignment horizontal="center" vertical="center"/>
    </xf>
    <xf numFmtId="17" fontId="100" fillId="0" borderId="51" xfId="0" applyNumberFormat="1" applyFont="1" applyBorder="1" applyAlignment="1">
      <alignment horizontal="center" vertical="center"/>
    </xf>
    <xf numFmtId="0" fontId="100" fillId="0" borderId="50" xfId="0" applyFont="1" applyBorder="1" applyAlignment="1">
      <alignment horizontal="center" vertical="center"/>
    </xf>
    <xf numFmtId="3" fontId="97" fillId="0" borderId="1" xfId="0" applyNumberFormat="1" applyFont="1" applyBorder="1" applyAlignment="1">
      <alignment horizontal="center" vertical="center"/>
    </xf>
    <xf numFmtId="3" fontId="17" fillId="0" borderId="60" xfId="0" applyNumberFormat="1" applyFont="1" applyBorder="1" applyAlignment="1">
      <alignment horizontal="center" vertical="center"/>
    </xf>
    <xf numFmtId="0" fontId="14" fillId="0" borderId="60" xfId="0" applyFont="1" applyBorder="1" applyAlignment="1">
      <alignment vertical="center" wrapText="1"/>
    </xf>
    <xf numFmtId="0" fontId="14" fillId="0" borderId="1" xfId="0" applyFont="1" applyBorder="1" applyAlignment="1">
      <alignment vertical="center" wrapText="1"/>
    </xf>
    <xf numFmtId="3" fontId="77" fillId="0" borderId="1" xfId="0" applyNumberFormat="1" applyFont="1" applyBorder="1" applyAlignment="1">
      <alignment horizontal="center" vertical="center"/>
    </xf>
    <xf numFmtId="0" fontId="77" fillId="0" borderId="1" xfId="0" applyFont="1" applyBorder="1" applyAlignment="1">
      <alignment horizontal="center" vertical="center" wrapText="1"/>
    </xf>
    <xf numFmtId="0" fontId="102" fillId="2" borderId="0" xfId="0" applyFont="1" applyFill="1"/>
    <xf numFmtId="0" fontId="77" fillId="0" borderId="0" xfId="0" applyFont="1" applyAlignment="1">
      <alignment horizontal="center" vertical="center" wrapText="1"/>
    </xf>
    <xf numFmtId="3" fontId="97" fillId="0" borderId="0" xfId="0" applyNumberFormat="1" applyFont="1" applyAlignment="1">
      <alignment horizontal="center" vertical="center"/>
    </xf>
    <xf numFmtId="3" fontId="77" fillId="0" borderId="0" xfId="0" applyNumberFormat="1" applyFont="1" applyAlignment="1">
      <alignment horizontal="center" vertical="center"/>
    </xf>
    <xf numFmtId="167" fontId="54" fillId="30" borderId="12" xfId="0" applyNumberFormat="1" applyFont="1" applyFill="1" applyBorder="1" applyAlignment="1">
      <alignment horizontal="center"/>
    </xf>
    <xf numFmtId="167" fontId="54" fillId="0" borderId="17" xfId="0" applyNumberFormat="1" applyFont="1" applyBorder="1" applyAlignment="1">
      <alignment horizontal="center"/>
    </xf>
    <xf numFmtId="167" fontId="55" fillId="30" borderId="0" xfId="0" applyNumberFormat="1" applyFont="1" applyFill="1" applyAlignment="1">
      <alignment horizontal="center" vertical="center"/>
    </xf>
    <xf numFmtId="167" fontId="54" fillId="30" borderId="0" xfId="0" applyNumberFormat="1" applyFont="1" applyFill="1" applyAlignment="1">
      <alignment horizontal="center" vertical="center"/>
    </xf>
    <xf numFmtId="167" fontId="54" fillId="0" borderId="10" xfId="0" applyNumberFormat="1" applyFont="1" applyBorder="1" applyAlignment="1">
      <alignment horizontal="center" vertical="center"/>
    </xf>
    <xf numFmtId="0" fontId="103" fillId="24" borderId="0" xfId="0" applyFont="1" applyFill="1" applyAlignment="1">
      <alignment vertical="center"/>
    </xf>
    <xf numFmtId="0" fontId="104" fillId="2" borderId="0" xfId="0" applyFont="1" applyFill="1"/>
    <xf numFmtId="0" fontId="103" fillId="2" borderId="0" xfId="0" applyFont="1" applyFill="1" applyAlignment="1">
      <alignment vertical="center"/>
    </xf>
    <xf numFmtId="0" fontId="106" fillId="2" borderId="0" xfId="68" applyFont="1" applyFill="1"/>
    <xf numFmtId="0" fontId="107" fillId="2" borderId="0" xfId="0" applyFont="1" applyFill="1"/>
    <xf numFmtId="0" fontId="108" fillId="2" borderId="0" xfId="0" applyFont="1" applyFill="1"/>
    <xf numFmtId="49" fontId="109" fillId="0" borderId="0" xfId="0" applyNumberFormat="1" applyFont="1" applyAlignment="1">
      <alignment vertical="top" wrapText="1"/>
    </xf>
    <xf numFmtId="0" fontId="111" fillId="2" borderId="0" xfId="68" applyFont="1" applyFill="1"/>
    <xf numFmtId="0" fontId="94" fillId="2" borderId="0" xfId="0" applyFont="1" applyFill="1" applyAlignment="1">
      <alignment horizontal="left" vertical="top" wrapText="1"/>
    </xf>
    <xf numFmtId="0" fontId="104" fillId="2" borderId="0" xfId="0" applyFont="1" applyFill="1" applyAlignment="1">
      <alignment vertical="top"/>
    </xf>
    <xf numFmtId="0" fontId="112" fillId="2" borderId="60" xfId="0" applyFont="1" applyFill="1" applyBorder="1" applyAlignment="1">
      <alignment horizontal="left" vertical="center" wrapText="1"/>
    </xf>
    <xf numFmtId="168" fontId="112" fillId="0" borderId="60" xfId="1" applyNumberFormat="1" applyFont="1" applyFill="1" applyBorder="1" applyAlignment="1">
      <alignment horizontal="center" vertical="center"/>
    </xf>
    <xf numFmtId="168" fontId="113" fillId="0" borderId="60" xfId="1" applyNumberFormat="1" applyFont="1" applyFill="1" applyBorder="1" applyAlignment="1">
      <alignment horizontal="center" vertical="center"/>
    </xf>
    <xf numFmtId="0" fontId="114" fillId="2" borderId="1" xfId="0" applyFont="1" applyFill="1" applyBorder="1" applyAlignment="1">
      <alignment horizontal="left" vertical="center" wrapText="1"/>
    </xf>
    <xf numFmtId="168" fontId="115" fillId="0" borderId="1" xfId="1" applyNumberFormat="1" applyFont="1" applyFill="1" applyBorder="1" applyAlignment="1">
      <alignment horizontal="center" vertical="center"/>
    </xf>
    <xf numFmtId="0" fontId="116" fillId="2" borderId="0" xfId="0" applyFont="1" applyFill="1"/>
    <xf numFmtId="174" fontId="112" fillId="0" borderId="60" xfId="1" applyNumberFormat="1" applyFont="1" applyFill="1" applyBorder="1" applyAlignment="1">
      <alignment horizontal="center"/>
    </xf>
    <xf numFmtId="174" fontId="117" fillId="0" borderId="12" xfId="1" applyNumberFormat="1" applyFont="1" applyFill="1" applyBorder="1" applyAlignment="1">
      <alignment horizontal="center"/>
    </xf>
    <xf numFmtId="174" fontId="118" fillId="0" borderId="1" xfId="1" applyNumberFormat="1" applyFont="1" applyFill="1" applyBorder="1" applyAlignment="1">
      <alignment horizontal="center" vertical="center"/>
    </xf>
    <xf numFmtId="0" fontId="104" fillId="2" borderId="0" xfId="0" applyFont="1" applyFill="1" applyAlignment="1">
      <alignment vertical="top" wrapText="1"/>
    </xf>
    <xf numFmtId="0" fontId="120" fillId="2" borderId="0" xfId="68" applyFont="1" applyFill="1" applyAlignment="1">
      <alignment horizontal="center"/>
    </xf>
    <xf numFmtId="0" fontId="122" fillId="2" borderId="0" xfId="68" applyFont="1" applyFill="1" applyBorder="1" applyAlignment="1">
      <alignment vertical="top" wrapText="1"/>
    </xf>
    <xf numFmtId="0" fontId="114" fillId="0" borderId="60" xfId="0" applyFont="1" applyBorder="1" applyAlignment="1">
      <alignment horizontal="left" vertical="center" wrapText="1"/>
    </xf>
    <xf numFmtId="168" fontId="123" fillId="0" borderId="60" xfId="1" applyNumberFormat="1" applyFont="1" applyFill="1" applyBorder="1" applyAlignment="1">
      <alignment horizontal="center" vertical="center"/>
    </xf>
    <xf numFmtId="0" fontId="114" fillId="0" borderId="1" xfId="0" applyFont="1" applyBorder="1" applyAlignment="1">
      <alignment horizontal="left" vertical="center"/>
    </xf>
    <xf numFmtId="168" fontId="123" fillId="0" borderId="1" xfId="1" applyNumberFormat="1" applyFont="1" applyFill="1" applyBorder="1" applyAlignment="1">
      <alignment horizontal="center" vertical="center"/>
    </xf>
    <xf numFmtId="0" fontId="114" fillId="0" borderId="1" xfId="0" applyFont="1" applyBorder="1" applyAlignment="1">
      <alignment horizontal="left" vertical="center" wrapText="1"/>
    </xf>
    <xf numFmtId="0" fontId="124" fillId="2" borderId="0" xfId="0" applyFont="1" applyFill="1" applyAlignment="1">
      <alignment vertical="top" wrapText="1"/>
    </xf>
    <xf numFmtId="168" fontId="104" fillId="2" borderId="0" xfId="1" applyNumberFormat="1" applyFont="1" applyFill="1"/>
    <xf numFmtId="17" fontId="126" fillId="2" borderId="0" xfId="0" applyNumberFormat="1" applyFont="1" applyFill="1" applyAlignment="1">
      <alignment horizontal="center" vertical="center"/>
    </xf>
    <xf numFmtId="0" fontId="104" fillId="0" borderId="0" xfId="0" applyFont="1"/>
    <xf numFmtId="168" fontId="118" fillId="2" borderId="1" xfId="1" applyNumberFormat="1" applyFont="1" applyFill="1" applyBorder="1" applyAlignment="1">
      <alignment horizontal="center"/>
    </xf>
    <xf numFmtId="168" fontId="127" fillId="2" borderId="1" xfId="1" applyNumberFormat="1" applyFont="1" applyFill="1" applyBorder="1" applyAlignment="1">
      <alignment horizontal="center"/>
    </xf>
    <xf numFmtId="0" fontId="128" fillId="2" borderId="0" xfId="0" applyFont="1" applyFill="1" applyAlignment="1">
      <alignment vertical="center" wrapText="1"/>
    </xf>
    <xf numFmtId="0" fontId="110" fillId="2" borderId="12" xfId="0" applyFont="1" applyFill="1" applyBorder="1" applyAlignment="1">
      <alignment horizontal="left"/>
    </xf>
    <xf numFmtId="168" fontId="129" fillId="2" borderId="12" xfId="1" applyNumberFormat="1" applyFont="1" applyFill="1" applyBorder="1" applyAlignment="1">
      <alignment horizontal="center"/>
    </xf>
    <xf numFmtId="168" fontId="127" fillId="2" borderId="12" xfId="1" applyNumberFormat="1" applyFont="1" applyFill="1" applyBorder="1" applyAlignment="1">
      <alignment horizontal="center"/>
    </xf>
    <xf numFmtId="0" fontId="123" fillId="2" borderId="12" xfId="0" applyFont="1" applyFill="1" applyBorder="1" applyAlignment="1">
      <alignment horizontal="left"/>
    </xf>
    <xf numFmtId="0" fontId="128" fillId="2" borderId="12" xfId="0" applyFont="1" applyFill="1" applyBorder="1" applyAlignment="1">
      <alignment horizontal="left"/>
    </xf>
    <xf numFmtId="168" fontId="123" fillId="2" borderId="12" xfId="1" applyNumberFormat="1" applyFont="1" applyFill="1" applyBorder="1" applyAlignment="1">
      <alignment horizontal="center"/>
    </xf>
    <xf numFmtId="168" fontId="130" fillId="2" borderId="12" xfId="1" applyNumberFormat="1" applyFont="1" applyFill="1" applyBorder="1" applyAlignment="1">
      <alignment horizontal="center"/>
    </xf>
    <xf numFmtId="0" fontId="110" fillId="2" borderId="1" xfId="0" applyFont="1" applyFill="1" applyBorder="1" applyAlignment="1">
      <alignment horizontal="left"/>
    </xf>
    <xf numFmtId="168" fontId="129" fillId="2" borderId="1" xfId="1" applyNumberFormat="1" applyFont="1" applyFill="1" applyBorder="1" applyAlignment="1">
      <alignment horizontal="center"/>
    </xf>
    <xf numFmtId="168" fontId="131" fillId="2" borderId="0" xfId="1" applyNumberFormat="1" applyFont="1" applyFill="1" applyBorder="1" applyAlignment="1">
      <alignment horizontal="center"/>
    </xf>
    <xf numFmtId="168" fontId="130" fillId="2" borderId="0" xfId="1" applyNumberFormat="1" applyFont="1" applyFill="1" applyBorder="1" applyAlignment="1">
      <alignment horizontal="center"/>
    </xf>
    <xf numFmtId="1" fontId="133" fillId="0" borderId="0" xfId="0" applyNumberFormat="1" applyFont="1" applyAlignment="1">
      <alignment horizontal="center" vertical="center"/>
    </xf>
    <xf numFmtId="168" fontId="135" fillId="0" borderId="60" xfId="1" applyNumberFormat="1" applyFont="1" applyFill="1" applyBorder="1" applyAlignment="1">
      <alignment horizontal="center" vertical="center"/>
    </xf>
    <xf numFmtId="0" fontId="108" fillId="2" borderId="0" xfId="0" applyFont="1" applyFill="1" applyAlignment="1">
      <alignment horizontal="justify" vertical="top" wrapText="1"/>
    </xf>
    <xf numFmtId="168" fontId="135" fillId="0" borderId="1" xfId="1" applyNumberFormat="1" applyFont="1" applyFill="1" applyBorder="1" applyAlignment="1">
      <alignment horizontal="center" vertical="center"/>
    </xf>
    <xf numFmtId="168" fontId="135" fillId="0" borderId="12" xfId="1" applyNumberFormat="1" applyFont="1" applyFill="1" applyBorder="1" applyAlignment="1">
      <alignment horizontal="center" vertical="center"/>
    </xf>
    <xf numFmtId="168" fontId="135" fillId="0" borderId="50" xfId="1" applyNumberFormat="1" applyFont="1" applyFill="1" applyBorder="1" applyAlignment="1">
      <alignment horizontal="center" vertical="center"/>
    </xf>
    <xf numFmtId="17" fontId="112" fillId="2" borderId="50" xfId="0" applyNumberFormat="1" applyFont="1" applyFill="1" applyBorder="1" applyAlignment="1">
      <alignment horizontal="center" vertical="center"/>
    </xf>
    <xf numFmtId="17" fontId="112" fillId="2" borderId="50" xfId="0" applyNumberFormat="1" applyFont="1" applyFill="1" applyBorder="1" applyAlignment="1">
      <alignment horizontal="center" vertical="center" wrapText="1"/>
    </xf>
    <xf numFmtId="0" fontId="104" fillId="2" borderId="0" xfId="0" applyFont="1" applyFill="1" applyAlignment="1">
      <alignment vertical="center"/>
    </xf>
    <xf numFmtId="174" fontId="115" fillId="0" borderId="60" xfId="1" applyNumberFormat="1" applyFont="1" applyFill="1" applyBorder="1" applyAlignment="1">
      <alignment horizontal="center" vertical="center" wrapText="1"/>
    </xf>
    <xf numFmtId="174" fontId="115" fillId="0" borderId="1" xfId="1" applyNumberFormat="1" applyFont="1" applyFill="1" applyBorder="1" applyAlignment="1">
      <alignment horizontal="center" vertical="center"/>
    </xf>
    <xf numFmtId="174" fontId="115" fillId="0" borderId="0" xfId="1" applyNumberFormat="1" applyFont="1" applyFill="1" applyBorder="1" applyAlignment="1">
      <alignment horizontal="center" vertical="center"/>
    </xf>
    <xf numFmtId="0" fontId="107" fillId="0" borderId="0" xfId="0" applyFont="1" applyAlignment="1">
      <alignment vertical="top" wrapText="1"/>
    </xf>
    <xf numFmtId="0" fontId="138" fillId="2" borderId="0" xfId="0" applyFont="1" applyFill="1" applyAlignment="1">
      <alignment vertical="top"/>
    </xf>
    <xf numFmtId="0" fontId="108" fillId="0" borderId="0" xfId="0" applyFont="1" applyAlignment="1">
      <alignment vertical="top" wrapText="1"/>
    </xf>
    <xf numFmtId="0" fontId="138" fillId="2" borderId="0" xfId="0" applyFont="1" applyFill="1"/>
    <xf numFmtId="0" fontId="104" fillId="2" borderId="13" xfId="0" applyFont="1" applyFill="1" applyBorder="1" applyAlignment="1">
      <alignment horizontal="left" vertical="center"/>
    </xf>
    <xf numFmtId="168" fontId="104" fillId="2" borderId="0" xfId="0" applyNumberFormat="1" applyFont="1" applyFill="1"/>
    <xf numFmtId="0" fontId="94" fillId="2" borderId="0" xfId="0" applyFont="1" applyFill="1"/>
    <xf numFmtId="0" fontId="139" fillId="2" borderId="0" xfId="0" applyFont="1" applyFill="1"/>
    <xf numFmtId="0" fontId="139" fillId="2" borderId="0" xfId="68" applyFont="1" applyFill="1" applyAlignment="1">
      <alignment vertical="top" wrapText="1"/>
    </xf>
    <xf numFmtId="1" fontId="123" fillId="0" borderId="50" xfId="0" applyNumberFormat="1" applyFont="1" applyBorder="1" applyAlignment="1">
      <alignment vertical="center" wrapText="1"/>
    </xf>
    <xf numFmtId="1" fontId="127" fillId="0" borderId="50" xfId="0" applyNumberFormat="1" applyFont="1" applyBorder="1" applyAlignment="1">
      <alignment horizontal="center" vertical="center" wrapText="1"/>
    </xf>
    <xf numFmtId="1" fontId="125" fillId="0" borderId="50" xfId="0" applyNumberFormat="1" applyFont="1" applyBorder="1" applyAlignment="1">
      <alignment horizontal="center" vertical="center" wrapText="1"/>
    </xf>
    <xf numFmtId="0" fontId="104" fillId="0" borderId="60" xfId="0" applyFont="1" applyBorder="1" applyAlignment="1">
      <alignment horizontal="left" vertical="center" wrapText="1"/>
    </xf>
    <xf numFmtId="3" fontId="94" fillId="0" borderId="60" xfId="0" applyNumberFormat="1" applyFont="1" applyBorder="1" applyAlignment="1">
      <alignment horizontal="center" vertical="center"/>
    </xf>
    <xf numFmtId="168" fontId="137" fillId="0" borderId="60" xfId="1" applyNumberFormat="1" applyFont="1" applyFill="1" applyBorder="1" applyAlignment="1">
      <alignment horizontal="center" vertical="center"/>
    </xf>
    <xf numFmtId="9" fontId="104" fillId="2" borderId="0" xfId="1" applyFont="1" applyFill="1" applyAlignment="1">
      <alignment horizontal="left"/>
    </xf>
    <xf numFmtId="3" fontId="104" fillId="2" borderId="0" xfId="0" applyNumberFormat="1" applyFont="1" applyFill="1"/>
    <xf numFmtId="0" fontId="104" fillId="0" borderId="1" xfId="0" applyFont="1" applyBorder="1" applyAlignment="1">
      <alignment horizontal="left" vertical="center" wrapText="1"/>
    </xf>
    <xf numFmtId="3" fontId="94" fillId="0" borderId="1" xfId="0" applyNumberFormat="1" applyFont="1" applyBorder="1" applyAlignment="1">
      <alignment horizontal="center" vertical="center"/>
    </xf>
    <xf numFmtId="168" fontId="137" fillId="0" borderId="1" xfId="1" applyNumberFormat="1" applyFont="1" applyFill="1" applyBorder="1" applyAlignment="1">
      <alignment horizontal="center" vertical="center"/>
    </xf>
    <xf numFmtId="0" fontId="123" fillId="0" borderId="1" xfId="0" applyFont="1" applyBorder="1" applyAlignment="1">
      <alignment horizontal="left" vertical="center" wrapText="1"/>
    </xf>
    <xf numFmtId="3" fontId="123" fillId="0" borderId="1" xfId="0" applyNumberFormat="1" applyFont="1" applyBorder="1" applyAlignment="1">
      <alignment horizontal="center" vertical="center"/>
    </xf>
    <xf numFmtId="3" fontId="104" fillId="0" borderId="0" xfId="0" applyNumberFormat="1" applyFont="1"/>
    <xf numFmtId="3" fontId="139" fillId="2" borderId="0" xfId="0" applyNumberFormat="1" applyFont="1" applyFill="1"/>
    <xf numFmtId="3" fontId="94" fillId="2" borderId="0" xfId="0" applyNumberFormat="1" applyFont="1" applyFill="1"/>
    <xf numFmtId="9" fontId="139" fillId="2" borderId="0" xfId="1" applyFont="1" applyFill="1"/>
    <xf numFmtId="0" fontId="112" fillId="0" borderId="0" xfId="0" applyFont="1" applyAlignment="1">
      <alignment horizontal="center" vertical="center" wrapText="1"/>
    </xf>
    <xf numFmtId="3" fontId="112" fillId="0" borderId="0" xfId="0" applyNumberFormat="1" applyFont="1" applyAlignment="1">
      <alignment horizontal="center" vertical="center"/>
    </xf>
    <xf numFmtId="168" fontId="112" fillId="0" borderId="0" xfId="1" applyNumberFormat="1" applyFont="1" applyFill="1" applyBorder="1" applyAlignment="1">
      <alignment horizontal="center" vertical="center"/>
    </xf>
    <xf numFmtId="9" fontId="104" fillId="2" borderId="0" xfId="1" applyFont="1" applyFill="1"/>
    <xf numFmtId="9" fontId="104" fillId="0" borderId="0" xfId="1" applyFont="1"/>
    <xf numFmtId="3" fontId="121" fillId="0" borderId="60" xfId="0" applyNumberFormat="1" applyFont="1" applyBorder="1" applyAlignment="1">
      <alignment horizontal="right" vertical="center"/>
    </xf>
    <xf numFmtId="9" fontId="104" fillId="2" borderId="0" xfId="1" applyFont="1" applyFill="1" applyAlignment="1"/>
    <xf numFmtId="3" fontId="121" fillId="0" borderId="1" xfId="0" applyNumberFormat="1" applyFont="1" applyBorder="1" applyAlignment="1">
      <alignment horizontal="right" vertical="center"/>
    </xf>
    <xf numFmtId="3" fontId="112" fillId="0" borderId="1" xfId="0" applyNumberFormat="1" applyFont="1" applyBorder="1" applyAlignment="1">
      <alignment horizontal="right" vertical="center"/>
    </xf>
    <xf numFmtId="168" fontId="112" fillId="0" borderId="1" xfId="1" applyNumberFormat="1" applyFont="1" applyFill="1" applyBorder="1" applyAlignment="1">
      <alignment horizontal="center" vertical="center"/>
    </xf>
    <xf numFmtId="0" fontId="145" fillId="0" borderId="0" xfId="0" applyFont="1"/>
    <xf numFmtId="179" fontId="104" fillId="0" borderId="0" xfId="0" applyNumberFormat="1" applyFont="1"/>
    <xf numFmtId="181" fontId="104" fillId="0" borderId="0" xfId="0" applyNumberFormat="1" applyFont="1"/>
    <xf numFmtId="169" fontId="104" fillId="2" borderId="0" xfId="0" applyNumberFormat="1" applyFont="1" applyFill="1"/>
    <xf numFmtId="0" fontId="144" fillId="0" borderId="60" xfId="56" applyFont="1" applyBorder="1" applyAlignment="1">
      <alignment horizontal="left"/>
    </xf>
    <xf numFmtId="168" fontId="146" fillId="0" borderId="60" xfId="1" applyNumberFormat="1" applyFont="1" applyFill="1" applyBorder="1" applyAlignment="1">
      <alignment horizontal="center" vertical="center"/>
    </xf>
    <xf numFmtId="0" fontId="144" fillId="0" borderId="1" xfId="56" applyFont="1" applyBorder="1" applyAlignment="1">
      <alignment horizontal="left"/>
    </xf>
    <xf numFmtId="168" fontId="146" fillId="0" borderId="1" xfId="1" applyNumberFormat="1" applyFont="1" applyFill="1" applyBorder="1" applyAlignment="1">
      <alignment horizontal="center" vertical="center"/>
    </xf>
    <xf numFmtId="3" fontId="112" fillId="0" borderId="1" xfId="0" applyNumberFormat="1" applyFont="1" applyBorder="1" applyAlignment="1">
      <alignment horizontal="center" vertical="center"/>
    </xf>
    <xf numFmtId="0" fontId="147" fillId="2" borderId="0" xfId="0" applyFont="1" applyFill="1"/>
    <xf numFmtId="41" fontId="104" fillId="2" borderId="0" xfId="80" applyFont="1" applyFill="1"/>
    <xf numFmtId="168" fontId="141" fillId="0" borderId="1" xfId="1" applyNumberFormat="1" applyFont="1" applyFill="1" applyBorder="1" applyAlignment="1">
      <alignment horizontal="center" vertical="center"/>
    </xf>
    <xf numFmtId="0" fontId="148" fillId="2" borderId="0" xfId="0" applyFont="1" applyFill="1" applyAlignment="1">
      <alignment vertical="top" wrapText="1"/>
    </xf>
    <xf numFmtId="17" fontId="114" fillId="0" borderId="0" xfId="0" applyNumberFormat="1" applyFont="1" applyAlignment="1">
      <alignment horizontal="left"/>
    </xf>
    <xf numFmtId="172" fontId="104" fillId="0" borderId="0" xfId="3" applyNumberFormat="1" applyFont="1" applyBorder="1"/>
    <xf numFmtId="169" fontId="104" fillId="2" borderId="0" xfId="43" applyNumberFormat="1" applyFont="1" applyFill="1"/>
    <xf numFmtId="10" fontId="104" fillId="2" borderId="0" xfId="1" applyNumberFormat="1" applyFont="1" applyFill="1"/>
    <xf numFmtId="0" fontId="106" fillId="2" borderId="0" xfId="68" applyFont="1" applyFill="1" applyAlignment="1">
      <alignment horizontal="left"/>
    </xf>
    <xf numFmtId="0" fontId="104" fillId="2" borderId="0" xfId="0" applyFont="1" applyFill="1" applyAlignment="1">
      <alignment horizontal="right"/>
    </xf>
    <xf numFmtId="0" fontId="149" fillId="2" borderId="0" xfId="0" applyFont="1" applyFill="1"/>
    <xf numFmtId="0" fontId="111" fillId="2" borderId="0" xfId="68" applyFont="1" applyFill="1" applyAlignment="1">
      <alignment horizontal="left"/>
    </xf>
    <xf numFmtId="0" fontId="150" fillId="2" borderId="50" xfId="0" applyFont="1" applyFill="1" applyBorder="1" applyAlignment="1">
      <alignment wrapText="1"/>
    </xf>
    <xf numFmtId="168" fontId="151" fillId="2" borderId="50" xfId="1" applyNumberFormat="1" applyFont="1" applyFill="1" applyBorder="1" applyAlignment="1">
      <alignment horizontal="right" vertical="center"/>
    </xf>
    <xf numFmtId="0" fontId="123" fillId="2" borderId="12" xfId="0" applyFont="1" applyFill="1" applyBorder="1" applyAlignment="1">
      <alignment wrapText="1"/>
    </xf>
    <xf numFmtId="0" fontId="121" fillId="2" borderId="12" xfId="0" applyFont="1" applyFill="1" applyBorder="1" applyAlignment="1">
      <alignment vertical="center" wrapText="1"/>
    </xf>
    <xf numFmtId="168" fontId="137" fillId="2" borderId="12" xfId="1" applyNumberFormat="1" applyFont="1" applyFill="1" applyBorder="1" applyAlignment="1">
      <alignment horizontal="right" vertical="center"/>
    </xf>
    <xf numFmtId="168" fontId="137" fillId="2" borderId="1" xfId="1" applyNumberFormat="1" applyFont="1" applyFill="1" applyBorder="1" applyAlignment="1">
      <alignment horizontal="right" vertical="center"/>
    </xf>
    <xf numFmtId="0" fontId="122" fillId="2" borderId="11" xfId="68" applyFont="1" applyFill="1" applyBorder="1" applyAlignment="1">
      <alignment vertical="top" wrapText="1"/>
    </xf>
    <xf numFmtId="0" fontId="118" fillId="2" borderId="0" xfId="0" applyFont="1" applyFill="1" applyAlignment="1">
      <alignment vertical="center" wrapText="1"/>
    </xf>
    <xf numFmtId="49" fontId="108" fillId="0" borderId="0" xfId="0" applyNumberFormat="1" applyFont="1" applyAlignment="1">
      <alignment vertical="top" wrapText="1"/>
    </xf>
    <xf numFmtId="0" fontId="126" fillId="2" borderId="0" xfId="0" applyFont="1" applyFill="1" applyAlignment="1">
      <alignment horizontal="right"/>
    </xf>
    <xf numFmtId="0" fontId="123" fillId="2" borderId="50" xfId="0" applyFont="1" applyFill="1" applyBorder="1" applyAlignment="1">
      <alignment wrapText="1"/>
    </xf>
    <xf numFmtId="0" fontId="126" fillId="2" borderId="0" xfId="0" applyFont="1" applyFill="1"/>
    <xf numFmtId="0" fontId="118" fillId="2" borderId="0" xfId="0" applyFont="1" applyFill="1"/>
    <xf numFmtId="49" fontId="94" fillId="2" borderId="0" xfId="0" applyNumberFormat="1" applyFont="1" applyFill="1" applyAlignment="1">
      <alignment vertical="justify" wrapText="1"/>
    </xf>
    <xf numFmtId="49" fontId="94" fillId="2" borderId="0" xfId="0" applyNumberFormat="1" applyFont="1" applyFill="1" applyAlignment="1">
      <alignment vertical="justify"/>
    </xf>
    <xf numFmtId="0" fontId="104" fillId="0" borderId="12" xfId="0" applyFont="1" applyBorder="1" applyAlignment="1">
      <alignment horizontal="left" vertical="center" wrapText="1"/>
    </xf>
    <xf numFmtId="3" fontId="114" fillId="0" borderId="12" xfId="0" applyNumberFormat="1" applyFont="1" applyBorder="1" applyAlignment="1">
      <alignment horizontal="center" vertical="center"/>
    </xf>
    <xf numFmtId="167" fontId="104" fillId="2" borderId="0" xfId="0" applyNumberFormat="1" applyFont="1" applyFill="1"/>
    <xf numFmtId="3" fontId="114" fillId="0" borderId="1" xfId="0" applyNumberFormat="1" applyFont="1" applyBorder="1" applyAlignment="1">
      <alignment horizontal="center" vertical="center"/>
    </xf>
    <xf numFmtId="0" fontId="104" fillId="0" borderId="58" xfId="0" applyFont="1" applyBorder="1" applyAlignment="1">
      <alignment horizontal="left" vertical="center" wrapText="1"/>
    </xf>
    <xf numFmtId="3" fontId="114" fillId="0" borderId="58" xfId="0" applyNumberFormat="1" applyFont="1" applyBorder="1" applyAlignment="1">
      <alignment horizontal="center" vertical="center"/>
    </xf>
    <xf numFmtId="0" fontId="123" fillId="0" borderId="59" xfId="0" applyFont="1" applyBorder="1" applyAlignment="1">
      <alignment horizontal="center" vertical="center" wrapText="1"/>
    </xf>
    <xf numFmtId="3" fontId="123" fillId="0" borderId="59" xfId="0" applyNumberFormat="1" applyFont="1" applyBorder="1" applyAlignment="1">
      <alignment horizontal="center" vertical="center"/>
    </xf>
    <xf numFmtId="0" fontId="123" fillId="0" borderId="0" xfId="0" applyFont="1" applyAlignment="1">
      <alignment horizontal="center" vertical="center" wrapText="1"/>
    </xf>
    <xf numFmtId="168" fontId="153" fillId="0" borderId="0" xfId="1" applyNumberFormat="1" applyFont="1" applyFill="1" applyBorder="1" applyAlignment="1">
      <alignment horizontal="center"/>
    </xf>
    <xf numFmtId="0" fontId="154" fillId="2" borderId="0" xfId="0" applyFont="1" applyFill="1"/>
    <xf numFmtId="3" fontId="114" fillId="2" borderId="0" xfId="0" applyNumberFormat="1" applyFont="1" applyFill="1" applyAlignment="1">
      <alignment horizontal="center" vertical="center"/>
    </xf>
    <xf numFmtId="9" fontId="114" fillId="2" borderId="0" xfId="1" applyFont="1" applyFill="1" applyBorder="1" applyAlignment="1">
      <alignment horizontal="center" vertical="center"/>
    </xf>
    <xf numFmtId="0" fontId="155" fillId="2" borderId="0" xfId="0" applyFont="1" applyFill="1" applyAlignment="1">
      <alignment vertical="top" wrapText="1"/>
    </xf>
    <xf numFmtId="43" fontId="104" fillId="2" borderId="0" xfId="3" applyFont="1" applyFill="1"/>
    <xf numFmtId="0" fontId="107" fillId="2" borderId="0" xfId="0" applyFont="1" applyFill="1" applyAlignment="1">
      <alignment horizontal="justify" vertical="top" wrapText="1"/>
    </xf>
    <xf numFmtId="4" fontId="114" fillId="0" borderId="12" xfId="0" applyNumberFormat="1" applyFont="1" applyBorder="1" applyAlignment="1">
      <alignment horizontal="center" vertical="center"/>
    </xf>
    <xf numFmtId="4" fontId="114" fillId="0" borderId="1" xfId="0" applyNumberFormat="1" applyFont="1" applyBorder="1" applyAlignment="1">
      <alignment horizontal="center" vertical="center"/>
    </xf>
    <xf numFmtId="4" fontId="114" fillId="0" borderId="58" xfId="0" applyNumberFormat="1" applyFont="1" applyBorder="1" applyAlignment="1">
      <alignment horizontal="center" vertical="center"/>
    </xf>
    <xf numFmtId="4" fontId="123" fillId="0" borderId="59" xfId="0" applyNumberFormat="1" applyFont="1" applyBorder="1" applyAlignment="1">
      <alignment horizontal="center" vertical="center"/>
    </xf>
    <xf numFmtId="4" fontId="104" fillId="2" borderId="0" xfId="0" applyNumberFormat="1" applyFont="1" applyFill="1"/>
    <xf numFmtId="168" fontId="114" fillId="0" borderId="12" xfId="1" applyNumberFormat="1" applyFont="1" applyBorder="1" applyAlignment="1">
      <alignment horizontal="center" vertical="center"/>
    </xf>
    <xf numFmtId="168" fontId="114" fillId="0" borderId="1" xfId="1" applyNumberFormat="1" applyFont="1" applyBorder="1" applyAlignment="1">
      <alignment horizontal="center" vertical="center"/>
    </xf>
    <xf numFmtId="168" fontId="114" fillId="0" borderId="58" xfId="1" applyNumberFormat="1" applyFont="1" applyBorder="1" applyAlignment="1">
      <alignment horizontal="center" vertical="center"/>
    </xf>
    <xf numFmtId="0" fontId="155" fillId="2" borderId="0" xfId="0" applyFont="1" applyFill="1" applyAlignment="1">
      <alignment vertical="center" wrapText="1"/>
    </xf>
    <xf numFmtId="0" fontId="104" fillId="2" borderId="13" xfId="0" applyFont="1" applyFill="1" applyBorder="1" applyAlignment="1">
      <alignment horizontal="left" vertical="center" wrapText="1"/>
    </xf>
    <xf numFmtId="3" fontId="114" fillId="2" borderId="13" xfId="0" applyNumberFormat="1" applyFont="1" applyFill="1" applyBorder="1" applyAlignment="1">
      <alignment horizontal="center" vertical="center"/>
    </xf>
    <xf numFmtId="1" fontId="156" fillId="25" borderId="0" xfId="0" applyNumberFormat="1" applyFont="1" applyFill="1" applyAlignment="1">
      <alignment horizontal="center" vertical="center" wrapText="1"/>
    </xf>
    <xf numFmtId="168" fontId="114" fillId="2" borderId="13" xfId="1" applyNumberFormat="1" applyFont="1" applyFill="1" applyBorder="1" applyAlignment="1">
      <alignment horizontal="center" vertical="center"/>
    </xf>
    <xf numFmtId="168" fontId="114" fillId="2" borderId="0" xfId="1" applyNumberFormat="1" applyFont="1" applyFill="1" applyBorder="1" applyAlignment="1">
      <alignment horizontal="center" vertical="center"/>
    </xf>
    <xf numFmtId="49" fontId="104" fillId="2" borderId="13" xfId="0" applyNumberFormat="1" applyFont="1" applyFill="1" applyBorder="1" applyAlignment="1">
      <alignment horizontal="left" vertical="center" wrapText="1"/>
    </xf>
    <xf numFmtId="0" fontId="104" fillId="2" borderId="0" xfId="0" applyFont="1" applyFill="1" applyAlignment="1">
      <alignment horizontal="center"/>
    </xf>
    <xf numFmtId="0" fontId="158" fillId="2" borderId="0" xfId="0" applyFont="1" applyFill="1"/>
    <xf numFmtId="0" fontId="94" fillId="2" borderId="0" xfId="0" applyFont="1" applyFill="1" applyAlignment="1">
      <alignment vertical="top"/>
    </xf>
    <xf numFmtId="0" fontId="119" fillId="27" borderId="60" xfId="0" applyFont="1" applyFill="1" applyBorder="1" applyAlignment="1">
      <alignment vertical="center"/>
    </xf>
    <xf numFmtId="0" fontId="104" fillId="2" borderId="60" xfId="0" applyFont="1" applyFill="1" applyBorder="1" applyAlignment="1">
      <alignment horizontal="center" vertical="center" wrapText="1"/>
    </xf>
    <xf numFmtId="10" fontId="104" fillId="2" borderId="60" xfId="0" applyNumberFormat="1" applyFont="1" applyFill="1" applyBorder="1" applyAlignment="1">
      <alignment horizontal="center" vertical="center" wrapText="1"/>
    </xf>
    <xf numFmtId="2" fontId="104" fillId="2" borderId="60" xfId="0" applyNumberFormat="1" applyFont="1" applyFill="1" applyBorder="1" applyAlignment="1">
      <alignment horizontal="center"/>
    </xf>
    <xf numFmtId="0" fontId="119" fillId="27" borderId="1" xfId="0" applyFont="1" applyFill="1" applyBorder="1" applyAlignment="1">
      <alignment vertical="center"/>
    </xf>
    <xf numFmtId="0" fontId="104" fillId="2" borderId="1" xfId="0" applyFont="1" applyFill="1" applyBorder="1" applyAlignment="1">
      <alignment horizontal="center" vertical="center" wrapText="1"/>
    </xf>
    <xf numFmtId="10" fontId="104" fillId="2" borderId="1" xfId="0" applyNumberFormat="1" applyFont="1" applyFill="1" applyBorder="1" applyAlignment="1">
      <alignment horizontal="center" vertical="center" wrapText="1"/>
    </xf>
    <xf numFmtId="2" fontId="104" fillId="2" borderId="1" xfId="0" applyNumberFormat="1" applyFont="1" applyFill="1" applyBorder="1" applyAlignment="1">
      <alignment horizontal="center"/>
    </xf>
    <xf numFmtId="0" fontId="141" fillId="27" borderId="1" xfId="0" applyFont="1" applyFill="1" applyBorder="1" applyAlignment="1">
      <alignment horizontal="center" vertical="center"/>
    </xf>
    <xf numFmtId="0" fontId="141" fillId="2" borderId="1" xfId="0" applyFont="1" applyFill="1" applyBorder="1" applyAlignment="1">
      <alignment horizontal="center" vertical="center" wrapText="1"/>
    </xf>
    <xf numFmtId="10" fontId="141" fillId="2" borderId="1" xfId="0" applyNumberFormat="1" applyFont="1" applyFill="1" applyBorder="1" applyAlignment="1">
      <alignment horizontal="center" vertical="center" wrapText="1"/>
    </xf>
    <xf numFmtId="2" fontId="141" fillId="2" borderId="1" xfId="0" applyNumberFormat="1" applyFont="1" applyFill="1" applyBorder="1" applyAlignment="1">
      <alignment horizontal="center"/>
    </xf>
    <xf numFmtId="1" fontId="104" fillId="2" borderId="0" xfId="0" applyNumberFormat="1" applyFont="1" applyFill="1"/>
    <xf numFmtId="17" fontId="114" fillId="0" borderId="0" xfId="0" applyNumberFormat="1" applyFont="1" applyAlignment="1">
      <alignment horizontal="left" vertical="center" wrapText="1"/>
    </xf>
    <xf numFmtId="10" fontId="114" fillId="0" borderId="0" xfId="1" applyNumberFormat="1" applyFont="1" applyFill="1" applyBorder="1" applyAlignment="1">
      <alignment horizontal="center" vertical="center"/>
    </xf>
    <xf numFmtId="0" fontId="107" fillId="2" borderId="0" xfId="0" applyFont="1" applyFill="1" applyAlignment="1">
      <alignment vertical="top" wrapText="1"/>
    </xf>
    <xf numFmtId="17" fontId="114" fillId="0" borderId="12" xfId="0" applyNumberFormat="1" applyFont="1" applyBorder="1" applyAlignment="1">
      <alignment horizontal="left" vertical="center" wrapText="1"/>
    </xf>
    <xf numFmtId="10" fontId="137" fillId="0" borderId="12" xfId="1" applyNumberFormat="1" applyFont="1" applyFill="1" applyBorder="1" applyAlignment="1">
      <alignment horizontal="center" vertical="center"/>
    </xf>
    <xf numFmtId="17" fontId="114" fillId="0" borderId="1" xfId="0" applyNumberFormat="1" applyFont="1" applyBorder="1" applyAlignment="1">
      <alignment horizontal="left" vertical="center" wrapText="1"/>
    </xf>
    <xf numFmtId="10" fontId="137" fillId="0" borderId="1" xfId="1" applyNumberFormat="1" applyFont="1" applyFill="1" applyBorder="1" applyAlignment="1">
      <alignment horizontal="center" vertical="center"/>
    </xf>
    <xf numFmtId="10" fontId="114" fillId="0" borderId="60" xfId="1" applyNumberFormat="1" applyFont="1" applyFill="1" applyBorder="1" applyAlignment="1">
      <alignment horizontal="center" vertical="center"/>
    </xf>
    <xf numFmtId="10" fontId="114" fillId="0" borderId="1" xfId="1" applyNumberFormat="1" applyFont="1" applyFill="1" applyBorder="1" applyAlignment="1">
      <alignment horizontal="center" vertical="center"/>
    </xf>
    <xf numFmtId="0" fontId="94" fillId="0" borderId="1" xfId="0" applyFont="1" applyBorder="1" applyAlignment="1">
      <alignment horizontal="left" vertical="center" wrapText="1"/>
    </xf>
    <xf numFmtId="0" fontId="141" fillId="0" borderId="1" xfId="0" applyFont="1" applyBorder="1" applyAlignment="1">
      <alignment horizontal="left" vertical="center" wrapText="1"/>
    </xf>
    <xf numFmtId="9" fontId="141" fillId="0" borderId="1" xfId="1" applyFont="1" applyFill="1" applyBorder="1" applyAlignment="1">
      <alignment horizontal="center" vertical="center"/>
    </xf>
    <xf numFmtId="10" fontId="141" fillId="0" borderId="1" xfId="1" applyNumberFormat="1" applyFont="1" applyFill="1" applyBorder="1" applyAlignment="1">
      <alignment horizontal="center" vertical="center"/>
    </xf>
    <xf numFmtId="0" fontId="147" fillId="2" borderId="0" xfId="0" applyFont="1" applyFill="1" applyAlignment="1">
      <alignment vertical="top"/>
    </xf>
    <xf numFmtId="2" fontId="104" fillId="2" borderId="0" xfId="0" applyNumberFormat="1" applyFont="1" applyFill="1"/>
    <xf numFmtId="17" fontId="104" fillId="0" borderId="0" xfId="0" applyNumberFormat="1" applyFont="1" applyAlignment="1">
      <alignment horizontal="left" vertical="center" wrapText="1"/>
    </xf>
    <xf numFmtId="3" fontId="114" fillId="0" borderId="0" xfId="0" applyNumberFormat="1" applyFont="1" applyAlignment="1">
      <alignment horizontal="center" vertical="center"/>
    </xf>
    <xf numFmtId="171" fontId="114" fillId="0" borderId="0" xfId="69" applyNumberFormat="1" applyFont="1" applyFill="1" applyBorder="1" applyAlignment="1">
      <alignment horizontal="center" vertical="center"/>
    </xf>
    <xf numFmtId="168" fontId="114" fillId="0" borderId="0" xfId="1" applyNumberFormat="1" applyFont="1" applyFill="1" applyBorder="1" applyAlignment="1">
      <alignment horizontal="center" vertical="center"/>
    </xf>
    <xf numFmtId="171" fontId="104" fillId="2" borderId="0" xfId="0" applyNumberFormat="1" applyFont="1" applyFill="1"/>
    <xf numFmtId="17" fontId="104" fillId="0" borderId="12" xfId="0" applyNumberFormat="1" applyFont="1" applyBorder="1" applyAlignment="1">
      <alignment horizontal="left" vertical="center" wrapText="1"/>
    </xf>
    <xf numFmtId="171" fontId="114" fillId="0" borderId="12" xfId="69" applyNumberFormat="1" applyFont="1" applyFill="1" applyBorder="1" applyAlignment="1">
      <alignment horizontal="center" vertical="center"/>
    </xf>
    <xf numFmtId="168" fontId="114" fillId="0" borderId="12" xfId="1" applyNumberFormat="1" applyFont="1" applyFill="1" applyBorder="1" applyAlignment="1">
      <alignment horizontal="center" vertical="center"/>
    </xf>
    <xf numFmtId="171" fontId="114" fillId="2" borderId="0" xfId="69" applyNumberFormat="1" applyFont="1" applyFill="1" applyBorder="1" applyAlignment="1">
      <alignment horizontal="center" vertical="center"/>
    </xf>
    <xf numFmtId="175" fontId="104" fillId="2" borderId="0" xfId="1" applyNumberFormat="1" applyFont="1" applyFill="1"/>
    <xf numFmtId="0" fontId="104" fillId="2" borderId="0" xfId="0" applyFont="1" applyFill="1" applyAlignment="1">
      <alignment horizontal="left"/>
    </xf>
    <xf numFmtId="168" fontId="159" fillId="0" borderId="12" xfId="1" applyNumberFormat="1" applyFont="1" applyFill="1" applyBorder="1" applyAlignment="1">
      <alignment horizontal="center" vertical="center"/>
    </xf>
    <xf numFmtId="0" fontId="104" fillId="0" borderId="0" xfId="0" applyFont="1" applyAlignment="1">
      <alignment horizontal="left" vertical="center" wrapText="1"/>
    </xf>
    <xf numFmtId="49" fontId="104" fillId="0" borderId="12" xfId="0" applyNumberFormat="1" applyFont="1" applyBorder="1" applyAlignment="1">
      <alignment horizontal="left" vertical="center" wrapText="1"/>
    </xf>
    <xf numFmtId="168" fontId="137" fillId="0" borderId="12" xfId="1" applyNumberFormat="1" applyFont="1" applyFill="1" applyBorder="1" applyAlignment="1">
      <alignment horizontal="center" vertical="center"/>
    </xf>
    <xf numFmtId="17" fontId="104" fillId="0" borderId="60" xfId="0" applyNumberFormat="1" applyFont="1" applyBorder="1" applyAlignment="1">
      <alignment horizontal="left" vertical="center" wrapText="1"/>
    </xf>
    <xf numFmtId="3" fontId="114" fillId="0" borderId="60" xfId="0" applyNumberFormat="1" applyFont="1" applyBorder="1" applyAlignment="1">
      <alignment horizontal="center" vertical="center"/>
    </xf>
    <xf numFmtId="17" fontId="104" fillId="0" borderId="1" xfId="0" applyNumberFormat="1" applyFont="1" applyBorder="1" applyAlignment="1">
      <alignment horizontal="left" vertical="center" wrapText="1"/>
    </xf>
    <xf numFmtId="49" fontId="108" fillId="2" borderId="0" xfId="0" applyNumberFormat="1" applyFont="1" applyFill="1" applyAlignment="1">
      <alignment vertical="top" wrapText="1"/>
    </xf>
    <xf numFmtId="0" fontId="110" fillId="2" borderId="1" xfId="0" applyFont="1" applyFill="1" applyBorder="1"/>
    <xf numFmtId="1" fontId="121" fillId="2" borderId="1" xfId="43" applyNumberFormat="1" applyFont="1" applyFill="1" applyBorder="1" applyAlignment="1">
      <alignment horizontal="center" vertical="center"/>
    </xf>
    <xf numFmtId="0" fontId="160" fillId="2" borderId="0" xfId="0" applyFont="1" applyFill="1"/>
    <xf numFmtId="49" fontId="161" fillId="2" borderId="0" xfId="0" applyNumberFormat="1" applyFont="1" applyFill="1" applyAlignment="1">
      <alignment vertical="top" wrapText="1"/>
    </xf>
    <xf numFmtId="0" fontId="104" fillId="0" borderId="60" xfId="0" applyFont="1" applyBorder="1" applyAlignment="1">
      <alignment vertical="center" wrapText="1"/>
    </xf>
    <xf numFmtId="168" fontId="158" fillId="0" borderId="60" xfId="1" applyNumberFormat="1" applyFont="1" applyFill="1" applyBorder="1" applyAlignment="1">
      <alignment horizontal="center" vertical="center"/>
    </xf>
    <xf numFmtId="168" fontId="155" fillId="0" borderId="60" xfId="1" applyNumberFormat="1" applyFont="1" applyFill="1" applyBorder="1" applyAlignment="1">
      <alignment horizontal="center" vertical="center"/>
    </xf>
    <xf numFmtId="0" fontId="104" fillId="0" borderId="1" xfId="0" applyFont="1" applyBorder="1" applyAlignment="1">
      <alignment vertical="center" wrapText="1"/>
    </xf>
    <xf numFmtId="168" fontId="158" fillId="0" borderId="1" xfId="1" applyNumberFormat="1" applyFont="1" applyFill="1" applyBorder="1" applyAlignment="1">
      <alignment horizontal="center" vertical="center"/>
    </xf>
    <xf numFmtId="168" fontId="155" fillId="0" borderId="1" xfId="1" applyNumberFormat="1" applyFont="1" applyFill="1" applyBorder="1" applyAlignment="1">
      <alignment horizontal="center" vertical="center"/>
    </xf>
    <xf numFmtId="0" fontId="112" fillId="0" borderId="1" xfId="0" applyFont="1" applyBorder="1" applyAlignment="1">
      <alignment vertical="center" wrapText="1"/>
    </xf>
    <xf numFmtId="9" fontId="104" fillId="2" borderId="0" xfId="0" applyNumberFormat="1" applyFont="1" applyFill="1"/>
    <xf numFmtId="0" fontId="139" fillId="2" borderId="0" xfId="68" applyFont="1" applyFill="1" applyAlignment="1">
      <alignment horizontal="justify" vertical="top" wrapText="1"/>
    </xf>
    <xf numFmtId="49" fontId="131" fillId="2" borderId="0" xfId="68" applyNumberFormat="1" applyFont="1" applyFill="1" applyAlignment="1">
      <alignment vertical="top" wrapText="1"/>
    </xf>
    <xf numFmtId="0" fontId="150" fillId="2" borderId="0" xfId="0" applyFont="1" applyFill="1"/>
    <xf numFmtId="9" fontId="145" fillId="0" borderId="0" xfId="1" applyFont="1"/>
    <xf numFmtId="9" fontId="145" fillId="0" borderId="0" xfId="0" applyNumberFormat="1" applyFont="1"/>
    <xf numFmtId="0" fontId="141" fillId="0" borderId="1" xfId="0" applyFont="1" applyBorder="1" applyAlignment="1">
      <alignment horizontal="center" vertical="center" wrapText="1"/>
    </xf>
    <xf numFmtId="3" fontId="141" fillId="0" borderId="1" xfId="0" applyNumberFormat="1" applyFont="1" applyBorder="1" applyAlignment="1">
      <alignment horizontal="center" vertical="center"/>
    </xf>
    <xf numFmtId="0" fontId="155" fillId="2" borderId="0" xfId="0" applyFont="1" applyFill="1"/>
    <xf numFmtId="0" fontId="123" fillId="0" borderId="50" xfId="0" applyFont="1" applyBorder="1" applyAlignment="1">
      <alignment horizontal="center" vertical="center"/>
    </xf>
    <xf numFmtId="168" fontId="114" fillId="0" borderId="60" xfId="1" applyNumberFormat="1" applyFont="1" applyFill="1" applyBorder="1" applyAlignment="1">
      <alignment horizontal="center" vertical="center"/>
    </xf>
    <xf numFmtId="168" fontId="114" fillId="0" borderId="1" xfId="1" applyNumberFormat="1" applyFont="1" applyFill="1" applyBorder="1" applyAlignment="1">
      <alignment horizontal="center" vertical="center"/>
    </xf>
    <xf numFmtId="0" fontId="141" fillId="0" borderId="1" xfId="0" applyFont="1" applyBorder="1" applyAlignment="1">
      <alignment vertical="center" wrapText="1"/>
    </xf>
    <xf numFmtId="0" fontId="104" fillId="0" borderId="60" xfId="0" applyFont="1" applyBorder="1" applyAlignment="1">
      <alignment horizontal="center" vertical="center" wrapText="1"/>
    </xf>
    <xf numFmtId="0" fontId="104" fillId="0" borderId="1" xfId="0" applyFont="1" applyBorder="1" applyAlignment="1">
      <alignment horizontal="center" vertical="center" wrapText="1"/>
    </xf>
    <xf numFmtId="0" fontId="125" fillId="2" borderId="12" xfId="0" applyFont="1" applyFill="1" applyBorder="1" applyAlignment="1">
      <alignment horizontal="center" vertical="center" wrapText="1"/>
    </xf>
    <xf numFmtId="0" fontId="164" fillId="2" borderId="0" xfId="0" applyFont="1" applyFill="1" applyAlignment="1">
      <alignment horizontal="right" vertical="center" wrapText="1"/>
    </xf>
    <xf numFmtId="0" fontId="163" fillId="2" borderId="0" xfId="0" applyFont="1" applyFill="1" applyAlignment="1">
      <alignment horizontal="center" vertical="center"/>
    </xf>
    <xf numFmtId="0" fontId="165" fillId="2" borderId="0" xfId="0" applyFont="1" applyFill="1" applyAlignment="1">
      <alignment horizontal="center" vertical="center"/>
    </xf>
    <xf numFmtId="0" fontId="167" fillId="0" borderId="0" xfId="0" applyFont="1" applyAlignment="1">
      <alignment horizontal="center" vertical="center"/>
    </xf>
    <xf numFmtId="49" fontId="167" fillId="0" borderId="0" xfId="0" applyNumberFormat="1" applyFont="1" applyAlignment="1">
      <alignment horizontal="center" vertical="center"/>
    </xf>
    <xf numFmtId="0" fontId="166" fillId="2" borderId="0" xfId="0" applyFont="1" applyFill="1" applyAlignment="1">
      <alignment horizontal="right"/>
    </xf>
    <xf numFmtId="0" fontId="167" fillId="2" borderId="0" xfId="0" applyFont="1" applyFill="1" applyAlignment="1">
      <alignment horizontal="center" vertical="center"/>
    </xf>
    <xf numFmtId="49" fontId="107" fillId="2" borderId="0" xfId="0" applyNumberFormat="1" applyFont="1" applyFill="1" applyAlignment="1">
      <alignment vertical="top" wrapText="1"/>
    </xf>
    <xf numFmtId="0" fontId="160" fillId="2" borderId="0" xfId="0" applyFont="1" applyFill="1" applyAlignment="1">
      <alignment vertical="top" wrapText="1"/>
    </xf>
    <xf numFmtId="0" fontId="160" fillId="0" borderId="60" xfId="0" applyFont="1" applyBorder="1" applyAlignment="1">
      <alignment horizontal="center" vertical="center"/>
    </xf>
    <xf numFmtId="0" fontId="169" fillId="0" borderId="60" xfId="0" applyFont="1" applyBorder="1" applyAlignment="1">
      <alignment horizontal="center" vertical="center"/>
    </xf>
    <xf numFmtId="0" fontId="104" fillId="2" borderId="60" xfId="0" applyFont="1" applyFill="1" applyBorder="1" applyAlignment="1">
      <alignment horizontal="center" vertical="center"/>
    </xf>
    <xf numFmtId="0" fontId="160" fillId="0" borderId="1" xfId="0" applyFont="1" applyBorder="1" applyAlignment="1">
      <alignment horizontal="center" vertical="center"/>
    </xf>
    <xf numFmtId="0" fontId="169" fillId="0" borderId="1" xfId="0" applyFont="1" applyBorder="1" applyAlignment="1">
      <alignment horizontal="center" vertical="center"/>
    </xf>
    <xf numFmtId="0" fontId="104" fillId="0" borderId="1" xfId="0" applyFont="1" applyBorder="1" applyAlignment="1">
      <alignment horizontal="center" vertical="center"/>
    </xf>
    <xf numFmtId="0" fontId="166" fillId="2" borderId="60" xfId="0" applyFont="1" applyFill="1" applyBorder="1" applyAlignment="1">
      <alignment horizontal="center" vertical="center"/>
    </xf>
    <xf numFmtId="0" fontId="166" fillId="2" borderId="1" xfId="0" applyFont="1" applyFill="1" applyBorder="1" applyAlignment="1">
      <alignment horizontal="center" vertical="center"/>
    </xf>
    <xf numFmtId="0" fontId="104" fillId="2" borderId="1" xfId="0" applyFont="1" applyFill="1" applyBorder="1" applyAlignment="1">
      <alignment horizontal="center" vertical="center"/>
    </xf>
    <xf numFmtId="0" fontId="172" fillId="2" borderId="0" xfId="0" applyFont="1" applyFill="1" applyAlignment="1">
      <alignment horizontal="center" vertical="center" wrapText="1"/>
    </xf>
    <xf numFmtId="0" fontId="169" fillId="2" borderId="0" xfId="0" applyFont="1" applyFill="1" applyAlignment="1">
      <alignment horizontal="center" vertical="center" wrapText="1"/>
    </xf>
    <xf numFmtId="0" fontId="134" fillId="0" borderId="0" xfId="0" applyFont="1" applyAlignment="1">
      <alignment horizontal="left" vertical="top" wrapText="1"/>
    </xf>
    <xf numFmtId="168" fontId="173" fillId="0" borderId="0" xfId="0" applyNumberFormat="1" applyFont="1" applyAlignment="1">
      <alignment horizontal="center" vertical="center"/>
    </xf>
    <xf numFmtId="168" fontId="174" fillId="0" borderId="0" xfId="0" applyNumberFormat="1" applyFont="1" applyAlignment="1">
      <alignment horizontal="center" vertical="center"/>
    </xf>
    <xf numFmtId="0" fontId="172" fillId="2" borderId="50" xfId="0" applyFont="1" applyFill="1" applyBorder="1" applyAlignment="1">
      <alignment horizontal="center" vertical="center" wrapText="1"/>
    </xf>
    <xf numFmtId="0" fontId="169" fillId="2" borderId="50" xfId="0" applyFont="1" applyFill="1" applyBorder="1" applyAlignment="1">
      <alignment horizontal="center" vertical="center" wrapText="1"/>
    </xf>
    <xf numFmtId="168" fontId="141" fillId="0" borderId="0" xfId="0" applyNumberFormat="1" applyFont="1" applyAlignment="1">
      <alignment horizontal="center" vertical="center"/>
    </xf>
    <xf numFmtId="0" fontId="156" fillId="0" borderId="0" xfId="0" applyFont="1" applyAlignment="1">
      <alignment horizontal="center" vertical="top" wrapText="1"/>
    </xf>
    <xf numFmtId="0" fontId="104" fillId="0" borderId="0" xfId="0" applyFont="1" applyAlignment="1">
      <alignment vertical="top" wrapText="1"/>
    </xf>
    <xf numFmtId="168" fontId="175" fillId="0" borderId="0" xfId="0" applyNumberFormat="1" applyFont="1" applyAlignment="1">
      <alignment horizontal="center" vertical="center"/>
    </xf>
    <xf numFmtId="168" fontId="176" fillId="0" borderId="0" xfId="0" applyNumberFormat="1" applyFont="1" applyAlignment="1">
      <alignment horizontal="center" vertical="center"/>
    </xf>
    <xf numFmtId="168" fontId="114" fillId="2" borderId="60" xfId="1" applyNumberFormat="1" applyFont="1" applyFill="1" applyBorder="1" applyAlignment="1">
      <alignment horizontal="center" vertical="center"/>
    </xf>
    <xf numFmtId="0" fontId="125" fillId="2" borderId="60" xfId="0" applyFont="1" applyFill="1" applyBorder="1" applyAlignment="1">
      <alignment horizontal="center" vertical="center" wrapText="1"/>
    </xf>
    <xf numFmtId="0" fontId="125" fillId="2" borderId="0" xfId="0" applyFont="1" applyFill="1" applyAlignment="1">
      <alignment horizontal="center" vertical="center" wrapText="1"/>
    </xf>
    <xf numFmtId="168" fontId="114" fillId="2" borderId="12" xfId="1" applyNumberFormat="1" applyFont="1" applyFill="1" applyBorder="1" applyAlignment="1">
      <alignment horizontal="center" vertical="center"/>
    </xf>
    <xf numFmtId="1" fontId="125" fillId="0" borderId="0" xfId="0" applyNumberFormat="1" applyFont="1" applyAlignment="1">
      <alignment horizontal="center" vertical="center" wrapText="1"/>
    </xf>
    <xf numFmtId="3" fontId="123" fillId="0" borderId="0" xfId="0" applyNumberFormat="1" applyFont="1" applyAlignment="1">
      <alignment horizontal="center" vertical="center"/>
    </xf>
    <xf numFmtId="168" fontId="123" fillId="0" borderId="0" xfId="1" applyNumberFormat="1" applyFont="1" applyBorder="1" applyAlignment="1">
      <alignment horizontal="center" vertical="center"/>
    </xf>
    <xf numFmtId="3" fontId="121" fillId="0" borderId="12" xfId="0" applyNumberFormat="1" applyFont="1" applyBorder="1" applyAlignment="1">
      <alignment horizontal="right" vertical="center"/>
    </xf>
    <xf numFmtId="0" fontId="178" fillId="2" borderId="0" xfId="68" applyFont="1" applyFill="1" applyAlignment="1">
      <alignment vertical="top" wrapText="1"/>
    </xf>
    <xf numFmtId="168" fontId="179" fillId="0" borderId="12" xfId="1" applyNumberFormat="1" applyFont="1" applyFill="1" applyBorder="1" applyAlignment="1">
      <alignment horizontal="center"/>
    </xf>
    <xf numFmtId="168" fontId="0" fillId="0" borderId="0" xfId="0" applyNumberFormat="1"/>
    <xf numFmtId="9" fontId="123" fillId="0" borderId="59" xfId="1" applyFont="1" applyBorder="1" applyAlignment="1">
      <alignment horizontal="center" vertical="center"/>
    </xf>
    <xf numFmtId="10" fontId="114" fillId="0" borderId="1" xfId="1" applyNumberFormat="1" applyFont="1" applyBorder="1" applyAlignment="1">
      <alignment horizontal="center" vertical="center"/>
    </xf>
    <xf numFmtId="10" fontId="114" fillId="0" borderId="58" xfId="1" applyNumberFormat="1" applyFont="1" applyBorder="1" applyAlignment="1">
      <alignment horizontal="center" vertical="center"/>
    </xf>
    <xf numFmtId="10" fontId="137" fillId="0" borderId="60" xfId="1" applyNumberFormat="1" applyFont="1" applyFill="1" applyBorder="1" applyAlignment="1">
      <alignment horizontal="center" vertical="center"/>
    </xf>
    <xf numFmtId="10" fontId="137" fillId="0" borderId="1" xfId="1" applyNumberFormat="1" applyFont="1" applyFill="1" applyBorder="1" applyAlignment="1">
      <alignment horizontal="center" vertical="center" wrapText="1"/>
    </xf>
    <xf numFmtId="0" fontId="180" fillId="2" borderId="0" xfId="0" applyFont="1" applyFill="1" applyAlignment="1">
      <alignment horizontal="left" vertical="center"/>
    </xf>
    <xf numFmtId="0" fontId="181" fillId="2" borderId="0" xfId="0" applyFont="1" applyFill="1"/>
    <xf numFmtId="2" fontId="181" fillId="2" borderId="0" xfId="0" applyNumberFormat="1" applyFont="1" applyFill="1" applyAlignment="1">
      <alignment horizontal="center"/>
    </xf>
    <xf numFmtId="0" fontId="180" fillId="2" borderId="0" xfId="0" applyFont="1" applyFill="1" applyAlignment="1">
      <alignment horizontal="center" vertical="center"/>
    </xf>
    <xf numFmtId="0" fontId="181" fillId="2" borderId="0" xfId="0" applyFont="1" applyFill="1" applyAlignment="1">
      <alignment horizontal="center"/>
    </xf>
    <xf numFmtId="2" fontId="181" fillId="2" borderId="0" xfId="0" applyNumberFormat="1" applyFont="1" applyFill="1" applyAlignment="1">
      <alignment horizontal="center" vertical="center"/>
    </xf>
    <xf numFmtId="0" fontId="182" fillId="0" borderId="0" xfId="0" applyFont="1"/>
    <xf numFmtId="1" fontId="182" fillId="2" borderId="0" xfId="0" applyNumberFormat="1" applyFont="1" applyFill="1" applyAlignment="1">
      <alignment horizontal="center" vertical="center"/>
    </xf>
    <xf numFmtId="0" fontId="145" fillId="2" borderId="0" xfId="0" applyFont="1" applyFill="1"/>
    <xf numFmtId="0" fontId="168" fillId="2" borderId="0" xfId="0" applyFont="1" applyFill="1"/>
    <xf numFmtId="9" fontId="104" fillId="2" borderId="0" xfId="1" applyFont="1" applyFill="1" applyBorder="1" applyAlignment="1">
      <alignment horizontal="left"/>
    </xf>
    <xf numFmtId="3" fontId="145" fillId="2" borderId="0" xfId="0" applyNumberFormat="1" applyFont="1" applyFill="1"/>
    <xf numFmtId="0" fontId="180" fillId="2" borderId="0" xfId="0" applyFont="1" applyFill="1" applyAlignment="1">
      <alignment horizontal="center"/>
    </xf>
    <xf numFmtId="2" fontId="180" fillId="2" borderId="0" xfId="0" applyNumberFormat="1" applyFont="1" applyFill="1" applyAlignment="1">
      <alignment horizontal="center" vertical="center"/>
    </xf>
    <xf numFmtId="1" fontId="123" fillId="0" borderId="0" xfId="0" applyNumberFormat="1" applyFont="1" applyAlignment="1">
      <alignment horizontal="center" vertical="center" wrapText="1"/>
    </xf>
    <xf numFmtId="0" fontId="125" fillId="2" borderId="50" xfId="0" applyFont="1" applyFill="1" applyBorder="1" applyAlignment="1">
      <alignment horizontal="center" vertical="center" wrapText="1"/>
    </xf>
    <xf numFmtId="1" fontId="112" fillId="0" borderId="0" xfId="0" applyNumberFormat="1" applyFont="1" applyAlignment="1">
      <alignment horizontal="center" vertical="center"/>
    </xf>
    <xf numFmtId="1" fontId="141" fillId="0" borderId="0" xfId="0" applyNumberFormat="1" applyFont="1" applyAlignment="1">
      <alignment horizontal="center" vertical="center"/>
    </xf>
    <xf numFmtId="1" fontId="125" fillId="0" borderId="0" xfId="0" applyNumberFormat="1" applyFont="1" applyAlignment="1">
      <alignment horizontal="center" vertical="center"/>
    </xf>
    <xf numFmtId="0" fontId="108" fillId="2" borderId="0" xfId="0" applyFont="1" applyFill="1" applyAlignment="1">
      <alignment horizontal="justify" vertical="center" wrapText="1"/>
    </xf>
    <xf numFmtId="10" fontId="123" fillId="0" borderId="59" xfId="1" applyNumberFormat="1" applyFont="1" applyBorder="1" applyAlignment="1">
      <alignment horizontal="center" vertical="center"/>
    </xf>
    <xf numFmtId="0" fontId="183" fillId="2" borderId="0" xfId="0" applyFont="1" applyFill="1"/>
    <xf numFmtId="1" fontId="123" fillId="0" borderId="50" xfId="0" applyNumberFormat="1" applyFont="1" applyBorder="1" applyAlignment="1">
      <alignment horizontal="center" vertical="center" wrapText="1"/>
    </xf>
    <xf numFmtId="168" fontId="152" fillId="2" borderId="12" xfId="1" applyNumberFormat="1" applyFont="1" applyFill="1" applyBorder="1" applyAlignment="1">
      <alignment horizontal="right" vertical="center"/>
    </xf>
    <xf numFmtId="168" fontId="123" fillId="0" borderId="59" xfId="1" applyNumberFormat="1" applyFont="1" applyBorder="1" applyAlignment="1">
      <alignment horizontal="center" vertical="center"/>
    </xf>
    <xf numFmtId="0" fontId="173" fillId="2" borderId="0" xfId="0" applyFont="1" applyFill="1"/>
    <xf numFmtId="0" fontId="99" fillId="2" borderId="0" xfId="0" applyFont="1" applyFill="1" applyAlignment="1">
      <alignment vertical="top"/>
    </xf>
    <xf numFmtId="0" fontId="181" fillId="2" borderId="0" xfId="0" applyFont="1" applyFill="1" applyAlignment="1">
      <alignment horizontal="center" vertical="center" wrapText="1"/>
    </xf>
    <xf numFmtId="0" fontId="141" fillId="2" borderId="64" xfId="0" applyFont="1" applyFill="1" applyBorder="1" applyAlignment="1">
      <alignment horizontal="center" vertical="center" wrapText="1"/>
    </xf>
    <xf numFmtId="0" fontId="141" fillId="2" borderId="66" xfId="0" applyFont="1" applyFill="1" applyBorder="1" applyAlignment="1">
      <alignment horizontal="center" vertical="center" wrapText="1"/>
    </xf>
    <xf numFmtId="0" fontId="141" fillId="2" borderId="68" xfId="0" applyFont="1" applyFill="1" applyBorder="1" applyAlignment="1">
      <alignment horizontal="center" vertical="center" wrapText="1"/>
    </xf>
    <xf numFmtId="2" fontId="184" fillId="2" borderId="48" xfId="0" applyNumberFormat="1" applyFont="1" applyFill="1" applyBorder="1" applyAlignment="1">
      <alignment horizontal="center" vertical="center"/>
    </xf>
    <xf numFmtId="2" fontId="184" fillId="2" borderId="60" xfId="0" applyNumberFormat="1" applyFont="1" applyFill="1" applyBorder="1" applyAlignment="1">
      <alignment horizontal="center" vertical="center"/>
    </xf>
    <xf numFmtId="2" fontId="184" fillId="2" borderId="70" xfId="0" applyNumberFormat="1" applyFont="1" applyFill="1" applyBorder="1" applyAlignment="1">
      <alignment horizontal="center" vertical="center"/>
    </xf>
    <xf numFmtId="2" fontId="184" fillId="2" borderId="16" xfId="0" applyNumberFormat="1" applyFont="1" applyFill="1" applyBorder="1" applyAlignment="1">
      <alignment horizontal="center" vertical="center"/>
    </xf>
    <xf numFmtId="2" fontId="184" fillId="2" borderId="12" xfId="0" applyNumberFormat="1" applyFont="1" applyFill="1" applyBorder="1" applyAlignment="1">
      <alignment horizontal="center" vertical="center"/>
    </xf>
    <xf numFmtId="2" fontId="184" fillId="2" borderId="17" xfId="0" applyNumberFormat="1" applyFont="1" applyFill="1" applyBorder="1" applyAlignment="1">
      <alignment horizontal="center" vertical="center"/>
    </xf>
    <xf numFmtId="2" fontId="184" fillId="2" borderId="18" xfId="0" applyNumberFormat="1" applyFont="1" applyFill="1" applyBorder="1" applyAlignment="1">
      <alignment horizontal="center" vertical="center"/>
    </xf>
    <xf numFmtId="2" fontId="184" fillId="2" borderId="1" xfId="0" applyNumberFormat="1" applyFont="1" applyFill="1" applyBorder="1" applyAlignment="1">
      <alignment horizontal="center" vertical="center"/>
    </xf>
    <xf numFmtId="2" fontId="184" fillId="2" borderId="19" xfId="0" applyNumberFormat="1" applyFont="1" applyFill="1" applyBorder="1" applyAlignment="1">
      <alignment horizontal="center" vertical="center"/>
    </xf>
    <xf numFmtId="2" fontId="141" fillId="2" borderId="67" xfId="0" applyNumberFormat="1" applyFont="1" applyFill="1" applyBorder="1" applyAlignment="1">
      <alignment horizontal="center" vertical="center" wrapText="1"/>
    </xf>
    <xf numFmtId="2" fontId="141" fillId="2" borderId="65" xfId="0" applyNumberFormat="1" applyFont="1" applyFill="1" applyBorder="1" applyAlignment="1">
      <alignment horizontal="center" vertical="center" wrapText="1"/>
    </xf>
    <xf numFmtId="2" fontId="141" fillId="2" borderId="69" xfId="0" applyNumberFormat="1" applyFont="1" applyFill="1" applyBorder="1" applyAlignment="1">
      <alignment horizontal="center" vertical="center" wrapText="1"/>
    </xf>
    <xf numFmtId="0" fontId="104" fillId="2" borderId="0" xfId="0" applyFont="1" applyFill="1" applyAlignment="1">
      <alignment horizontal="center" vertical="center"/>
    </xf>
    <xf numFmtId="2" fontId="184" fillId="2" borderId="62" xfId="0" applyNumberFormat="1" applyFont="1" applyFill="1" applyBorder="1" applyAlignment="1">
      <alignment horizontal="center" vertical="center"/>
    </xf>
    <xf numFmtId="2" fontId="184" fillId="2" borderId="58" xfId="0" applyNumberFormat="1" applyFont="1" applyFill="1" applyBorder="1" applyAlignment="1">
      <alignment horizontal="center" vertical="center"/>
    </xf>
    <xf numFmtId="2" fontId="184" fillId="2" borderId="63" xfId="0" applyNumberFormat="1" applyFont="1" applyFill="1" applyBorder="1" applyAlignment="1">
      <alignment horizontal="center" vertical="center"/>
    </xf>
    <xf numFmtId="0" fontId="141" fillId="64" borderId="24" xfId="0" applyFont="1" applyFill="1" applyBorder="1" applyAlignment="1">
      <alignment horizontal="left" vertical="center"/>
    </xf>
    <xf numFmtId="0" fontId="141" fillId="64" borderId="13" xfId="0" applyFont="1" applyFill="1" applyBorder="1" applyAlignment="1">
      <alignment horizontal="left" vertical="center"/>
    </xf>
    <xf numFmtId="0" fontId="141" fillId="64" borderId="27" xfId="0" applyFont="1" applyFill="1" applyBorder="1" applyAlignment="1">
      <alignment horizontal="left" vertical="center"/>
    </xf>
    <xf numFmtId="0" fontId="141" fillId="64" borderId="21" xfId="0" applyFont="1" applyFill="1" applyBorder="1" applyAlignment="1">
      <alignment horizontal="left" vertical="center"/>
    </xf>
    <xf numFmtId="2" fontId="141" fillId="2" borderId="72" xfId="0" applyNumberFormat="1" applyFont="1" applyFill="1" applyBorder="1" applyAlignment="1">
      <alignment horizontal="center" vertical="center" wrapText="1"/>
    </xf>
    <xf numFmtId="2" fontId="184" fillId="2" borderId="13" xfId="0" applyNumberFormat="1" applyFont="1" applyFill="1" applyBorder="1" applyAlignment="1">
      <alignment horizontal="center" vertical="center"/>
    </xf>
    <xf numFmtId="2" fontId="184" fillId="2" borderId="27" xfId="0" applyNumberFormat="1" applyFont="1" applyFill="1" applyBorder="1" applyAlignment="1">
      <alignment horizontal="center" vertical="center"/>
    </xf>
    <xf numFmtId="2" fontId="184" fillId="2" borderId="21" xfId="0" applyNumberFormat="1" applyFont="1" applyFill="1" applyBorder="1" applyAlignment="1">
      <alignment horizontal="center" vertical="center"/>
    </xf>
    <xf numFmtId="0" fontId="141" fillId="2" borderId="73" xfId="0" applyFont="1" applyFill="1" applyBorder="1" applyAlignment="1">
      <alignment horizontal="center" vertical="center" wrapText="1"/>
    </xf>
    <xf numFmtId="0" fontId="141" fillId="2" borderId="71" xfId="0" applyFont="1" applyFill="1" applyBorder="1" applyAlignment="1">
      <alignment horizontal="center" vertical="center" wrapText="1"/>
    </xf>
    <xf numFmtId="0" fontId="141" fillId="2" borderId="74" xfId="0" applyFont="1" applyFill="1" applyBorder="1" applyAlignment="1">
      <alignment horizontal="center" vertical="center" wrapText="1"/>
    </xf>
    <xf numFmtId="1" fontId="94" fillId="2" borderId="0" xfId="43" applyNumberFormat="1" applyFont="1" applyFill="1" applyBorder="1" applyAlignment="1">
      <alignment horizontal="center" vertical="center"/>
    </xf>
    <xf numFmtId="0" fontId="110" fillId="2" borderId="12" xfId="0" applyFont="1" applyFill="1" applyBorder="1"/>
    <xf numFmtId="1" fontId="121" fillId="2" borderId="12" xfId="43" applyNumberFormat="1" applyFont="1" applyFill="1" applyBorder="1" applyAlignment="1">
      <alignment horizontal="center" vertical="center"/>
    </xf>
    <xf numFmtId="168" fontId="177" fillId="2" borderId="12" xfId="1" applyNumberFormat="1" applyFont="1" applyFill="1" applyBorder="1" applyAlignment="1">
      <alignment horizontal="center"/>
    </xf>
    <xf numFmtId="0" fontId="112" fillId="2" borderId="50" xfId="0" applyFont="1" applyFill="1" applyBorder="1" applyAlignment="1">
      <alignment horizontal="left"/>
    </xf>
    <xf numFmtId="0" fontId="112" fillId="2" borderId="50" xfId="0" applyFont="1" applyFill="1" applyBorder="1" applyAlignment="1">
      <alignment horizontal="center" vertical="center"/>
    </xf>
    <xf numFmtId="0" fontId="110" fillId="2" borderId="58" xfId="0" applyFont="1" applyFill="1" applyBorder="1"/>
    <xf numFmtId="1" fontId="121" fillId="2" borderId="58" xfId="43" applyNumberFormat="1" applyFont="1" applyFill="1" applyBorder="1" applyAlignment="1">
      <alignment horizontal="center" vertical="center"/>
    </xf>
    <xf numFmtId="0" fontId="112" fillId="2" borderId="0" xfId="0" applyFont="1" applyFill="1"/>
    <xf numFmtId="1" fontId="112" fillId="2" borderId="0" xfId="0" applyNumberFormat="1" applyFont="1" applyFill="1" applyAlignment="1">
      <alignment horizontal="center" vertical="center"/>
    </xf>
    <xf numFmtId="169" fontId="104" fillId="2" borderId="0" xfId="1" applyNumberFormat="1" applyFont="1" applyFill="1" applyBorder="1"/>
    <xf numFmtId="0" fontId="104" fillId="0" borderId="50" xfId="0" applyFont="1" applyBorder="1"/>
    <xf numFmtId="1" fontId="94" fillId="2" borderId="50" xfId="43" applyNumberFormat="1" applyFont="1" applyFill="1" applyBorder="1" applyAlignment="1">
      <alignment horizontal="center" vertical="center"/>
    </xf>
    <xf numFmtId="0" fontId="104" fillId="2" borderId="50" xfId="0" applyFont="1" applyFill="1" applyBorder="1" applyAlignment="1">
      <alignment horizontal="center" vertical="center"/>
    </xf>
    <xf numFmtId="0" fontId="127" fillId="2" borderId="50" xfId="0" applyFont="1" applyFill="1" applyBorder="1" applyAlignment="1">
      <alignment horizontal="center" vertical="center" wrapText="1"/>
    </xf>
    <xf numFmtId="168" fontId="177" fillId="2" borderId="58" xfId="1" applyNumberFormat="1" applyFont="1" applyFill="1" applyBorder="1" applyAlignment="1">
      <alignment horizontal="center"/>
    </xf>
    <xf numFmtId="168" fontId="175" fillId="2" borderId="0" xfId="1" applyNumberFormat="1" applyFont="1" applyFill="1" applyBorder="1" applyAlignment="1">
      <alignment horizontal="center"/>
    </xf>
    <xf numFmtId="0" fontId="104" fillId="0" borderId="60" xfId="0" applyFont="1" applyBorder="1"/>
    <xf numFmtId="1" fontId="94" fillId="2" borderId="60" xfId="43" applyNumberFormat="1" applyFont="1" applyFill="1" applyBorder="1" applyAlignment="1">
      <alignment horizontal="center" vertical="center"/>
    </xf>
    <xf numFmtId="0" fontId="104" fillId="0" borderId="1" xfId="0" applyFont="1" applyBorder="1"/>
    <xf numFmtId="1" fontId="94" fillId="2" borderId="1" xfId="43" applyNumberFormat="1" applyFont="1" applyFill="1" applyBorder="1" applyAlignment="1">
      <alignment horizontal="center" vertical="center"/>
    </xf>
    <xf numFmtId="0" fontId="156" fillId="2" borderId="0" xfId="0" applyFont="1" applyFill="1" applyAlignment="1">
      <alignment horizontal="center" vertical="center" wrapText="1"/>
    </xf>
    <xf numFmtId="49" fontId="104" fillId="0" borderId="0" xfId="0" applyNumberFormat="1" applyFont="1"/>
    <xf numFmtId="49" fontId="94" fillId="2" borderId="0" xfId="68" applyNumberFormat="1" applyFont="1" applyFill="1" applyAlignment="1">
      <alignment vertical="top" wrapText="1"/>
    </xf>
    <xf numFmtId="168" fontId="177" fillId="2" borderId="50" xfId="1" applyNumberFormat="1" applyFont="1" applyFill="1" applyBorder="1" applyAlignment="1">
      <alignment horizontal="center"/>
    </xf>
    <xf numFmtId="168" fontId="185" fillId="0" borderId="1" xfId="1" applyNumberFormat="1" applyFont="1" applyFill="1" applyBorder="1" applyAlignment="1">
      <alignment horizontal="center" vertical="center"/>
    </xf>
    <xf numFmtId="168" fontId="104" fillId="0" borderId="0" xfId="1" applyNumberFormat="1" applyFont="1"/>
    <xf numFmtId="0" fontId="108" fillId="0" borderId="0" xfId="0" applyFont="1"/>
    <xf numFmtId="3" fontId="108" fillId="0" borderId="0" xfId="0" applyNumberFormat="1" applyFont="1"/>
    <xf numFmtId="9" fontId="108" fillId="0" borderId="0" xfId="1" applyFont="1"/>
    <xf numFmtId="9" fontId="108" fillId="0" borderId="0" xfId="0" applyNumberFormat="1" applyFont="1"/>
    <xf numFmtId="1" fontId="127" fillId="0" borderId="0" xfId="0" applyNumberFormat="1" applyFont="1" applyAlignment="1">
      <alignment horizontal="center" vertical="center" wrapText="1"/>
    </xf>
    <xf numFmtId="49" fontId="108" fillId="0" borderId="0" xfId="0" applyNumberFormat="1" applyFont="1" applyAlignment="1">
      <alignment vertical="justify" wrapText="1"/>
    </xf>
    <xf numFmtId="0" fontId="122" fillId="2" borderId="0" xfId="0" applyFont="1" applyFill="1"/>
    <xf numFmtId="0" fontId="186" fillId="2" borderId="0" xfId="0" applyFont="1" applyFill="1" applyAlignment="1">
      <alignment vertical="center" wrapText="1"/>
    </xf>
    <xf numFmtId="0" fontId="187" fillId="2" borderId="0" xfId="68" applyFont="1" applyFill="1"/>
    <xf numFmtId="9" fontId="145" fillId="2" borderId="0" xfId="1" applyFont="1" applyFill="1"/>
    <xf numFmtId="0" fontId="138" fillId="2" borderId="0" xfId="0" applyFont="1" applyFill="1" applyAlignment="1">
      <alignment wrapText="1"/>
    </xf>
    <xf numFmtId="3" fontId="108" fillId="2" borderId="0" xfId="0" applyNumberFormat="1" applyFont="1" applyFill="1"/>
    <xf numFmtId="10" fontId="123" fillId="0" borderId="12" xfId="1" applyNumberFormat="1" applyFont="1" applyFill="1" applyBorder="1" applyAlignment="1">
      <alignment horizontal="center" vertical="center"/>
    </xf>
    <xf numFmtId="2" fontId="145" fillId="2" borderId="0" xfId="1" applyNumberFormat="1" applyFont="1" applyFill="1"/>
    <xf numFmtId="0" fontId="5" fillId="0" borderId="0" xfId="0" applyFont="1"/>
    <xf numFmtId="168" fontId="5" fillId="0" borderId="0" xfId="1" applyNumberFormat="1" applyFont="1"/>
    <xf numFmtId="3" fontId="188" fillId="0" borderId="60" xfId="0" applyNumberFormat="1" applyFont="1" applyBorder="1" applyAlignment="1">
      <alignment horizontal="center" vertical="center"/>
    </xf>
    <xf numFmtId="3" fontId="188" fillId="0" borderId="1" xfId="0" applyNumberFormat="1" applyFont="1" applyBorder="1" applyAlignment="1">
      <alignment horizontal="center" vertical="center"/>
    </xf>
    <xf numFmtId="17" fontId="125" fillId="2" borderId="0" xfId="0" applyNumberFormat="1" applyFont="1" applyFill="1" applyAlignment="1">
      <alignment horizontal="center" vertical="center"/>
    </xf>
    <xf numFmtId="17" fontId="125" fillId="2" borderId="50" xfId="0" applyNumberFormat="1" applyFont="1" applyFill="1" applyBorder="1" applyAlignment="1">
      <alignment horizontal="center" vertical="center"/>
    </xf>
    <xf numFmtId="0" fontId="125" fillId="2" borderId="0" xfId="0" applyFont="1" applyFill="1" applyAlignment="1">
      <alignment horizontal="center" vertical="center" wrapText="1"/>
    </xf>
    <xf numFmtId="0" fontId="125" fillId="2" borderId="50" xfId="0" applyFont="1" applyFill="1" applyBorder="1" applyAlignment="1">
      <alignment horizontal="center" vertical="center" wrapText="1"/>
    </xf>
    <xf numFmtId="0" fontId="110" fillId="2" borderId="1" xfId="0" applyFont="1" applyFill="1" applyBorder="1" applyAlignment="1">
      <alignment horizontal="left"/>
    </xf>
    <xf numFmtId="0" fontId="112" fillId="2" borderId="0" xfId="0" applyFont="1" applyFill="1" applyAlignment="1">
      <alignment horizontal="center" vertical="center" wrapText="1"/>
    </xf>
    <xf numFmtId="0" fontId="105" fillId="62" borderId="0" xfId="0" applyFont="1" applyFill="1" applyAlignment="1">
      <alignment horizontal="center" vertical="center"/>
    </xf>
    <xf numFmtId="0" fontId="104" fillId="2" borderId="0" xfId="0" applyFont="1" applyFill="1" applyAlignment="1">
      <alignment horizontal="justify" vertical="top" wrapText="1"/>
    </xf>
    <xf numFmtId="0" fontId="123" fillId="0" borderId="12" xfId="0" applyFont="1" applyBorder="1" applyAlignment="1">
      <alignment horizontal="left"/>
    </xf>
    <xf numFmtId="17" fontId="125" fillId="2" borderId="0" xfId="0" applyNumberFormat="1" applyFont="1" applyFill="1" applyAlignment="1">
      <alignment horizontal="center" vertical="center" wrapText="1"/>
    </xf>
    <xf numFmtId="17" fontId="125" fillId="2" borderId="50" xfId="0" applyNumberFormat="1" applyFont="1" applyFill="1" applyBorder="1" applyAlignment="1">
      <alignment horizontal="center" vertical="center" wrapText="1"/>
    </xf>
    <xf numFmtId="1" fontId="123" fillId="0" borderId="0" xfId="0" applyNumberFormat="1" applyFont="1" applyAlignment="1">
      <alignment horizontal="center" vertical="center" wrapText="1"/>
    </xf>
    <xf numFmtId="1" fontId="123" fillId="0" borderId="50" xfId="0" applyNumberFormat="1" applyFont="1" applyBorder="1" applyAlignment="1">
      <alignment horizontal="center" vertical="center"/>
    </xf>
    <xf numFmtId="1" fontId="123" fillId="0" borderId="0" xfId="0" applyNumberFormat="1" applyFont="1" applyAlignment="1">
      <alignment horizontal="center" vertical="center"/>
    </xf>
    <xf numFmtId="0" fontId="112" fillId="2" borderId="50" xfId="0" applyFont="1" applyFill="1" applyBorder="1" applyAlignment="1">
      <alignment horizontal="center" vertical="center" wrapText="1"/>
    </xf>
    <xf numFmtId="0" fontId="121" fillId="2" borderId="0" xfId="68" applyFont="1" applyFill="1" applyBorder="1" applyAlignment="1">
      <alignment horizontal="justify" vertical="top" wrapText="1"/>
    </xf>
    <xf numFmtId="0" fontId="112" fillId="0" borderId="60" xfId="0" applyFont="1" applyBorder="1" applyAlignment="1">
      <alignment horizontal="left"/>
    </xf>
    <xf numFmtId="1" fontId="112" fillId="0" borderId="0" xfId="0" applyNumberFormat="1" applyFont="1" applyAlignment="1">
      <alignment horizontal="center" vertical="center" wrapText="1"/>
    </xf>
    <xf numFmtId="1" fontId="112" fillId="0" borderId="50" xfId="0" applyNumberFormat="1" applyFont="1" applyBorder="1" applyAlignment="1">
      <alignment horizontal="center" vertical="center"/>
    </xf>
    <xf numFmtId="1" fontId="112" fillId="0" borderId="0" xfId="0" applyNumberFormat="1" applyFont="1" applyAlignment="1">
      <alignment horizontal="center" vertical="center"/>
    </xf>
    <xf numFmtId="49" fontId="110" fillId="0" borderId="0" xfId="0" applyNumberFormat="1" applyFont="1" applyAlignment="1">
      <alignment horizontal="left" vertical="top" wrapText="1"/>
    </xf>
    <xf numFmtId="49" fontId="104" fillId="0" borderId="0" xfId="0" applyNumberFormat="1" applyFont="1" applyAlignment="1">
      <alignment horizontal="justify" vertical="top" wrapText="1"/>
    </xf>
    <xf numFmtId="17" fontId="112" fillId="2" borderId="0" xfId="0" applyNumberFormat="1" applyFont="1" applyFill="1" applyAlignment="1">
      <alignment horizontal="center" vertical="center" wrapText="1"/>
    </xf>
    <xf numFmtId="17" fontId="112" fillId="2" borderId="50" xfId="0" applyNumberFormat="1" applyFont="1" applyFill="1" applyBorder="1" applyAlignment="1">
      <alignment horizontal="center" vertical="center" wrapText="1"/>
    </xf>
    <xf numFmtId="0" fontId="117" fillId="0" borderId="12" xfId="0" applyFont="1" applyBorder="1" applyAlignment="1">
      <alignment horizontal="left"/>
    </xf>
    <xf numFmtId="0" fontId="110" fillId="2" borderId="1" xfId="0" applyFont="1" applyFill="1" applyBorder="1" applyAlignment="1">
      <alignment horizontal="left" wrapText="1"/>
    </xf>
    <xf numFmtId="0" fontId="132" fillId="0" borderId="1" xfId="0" applyFont="1" applyBorder="1" applyAlignment="1">
      <alignment horizontal="left" vertical="center" wrapText="1"/>
    </xf>
    <xf numFmtId="168" fontId="114" fillId="0" borderId="48" xfId="1" applyNumberFormat="1" applyFont="1" applyFill="1" applyBorder="1" applyAlignment="1">
      <alignment horizontal="left" vertical="center"/>
    </xf>
    <xf numFmtId="168" fontId="114" fillId="0" borderId="60" xfId="1" applyNumberFormat="1" applyFont="1" applyFill="1" applyBorder="1" applyAlignment="1">
      <alignment horizontal="left" vertical="center"/>
    </xf>
    <xf numFmtId="168" fontId="114" fillId="0" borderId="18" xfId="1" applyNumberFormat="1" applyFont="1" applyFill="1" applyBorder="1" applyAlignment="1">
      <alignment horizontal="left" vertical="center"/>
    </xf>
    <xf numFmtId="168" fontId="114" fillId="0" borderId="1" xfId="1" applyNumberFormat="1" applyFont="1" applyFill="1" applyBorder="1" applyAlignment="1">
      <alignment horizontal="left" vertical="center"/>
    </xf>
    <xf numFmtId="1" fontId="133" fillId="0" borderId="0" xfId="0" applyNumberFormat="1" applyFont="1" applyAlignment="1">
      <alignment horizontal="center" vertical="center" wrapText="1"/>
    </xf>
    <xf numFmtId="49" fontId="110" fillId="0" borderId="0" xfId="0" applyNumberFormat="1" applyFont="1" applyAlignment="1">
      <alignment horizontal="justify" vertical="top" wrapText="1"/>
    </xf>
    <xf numFmtId="0" fontId="134" fillId="0" borderId="51" xfId="0" applyFont="1" applyBorder="1" applyAlignment="1">
      <alignment horizontal="center" vertical="center" wrapText="1"/>
    </xf>
    <xf numFmtId="0" fontId="134" fillId="0" borderId="0" xfId="0" applyFont="1" applyAlignment="1">
      <alignment horizontal="center" vertical="center" wrapText="1"/>
    </xf>
    <xf numFmtId="0" fontId="134" fillId="0" borderId="50" xfId="0" applyFont="1" applyBorder="1" applyAlignment="1">
      <alignment horizontal="center" vertical="center" wrapText="1"/>
    </xf>
    <xf numFmtId="168" fontId="114" fillId="0" borderId="16" xfId="1" applyNumberFormat="1" applyFont="1" applyFill="1" applyBorder="1" applyAlignment="1">
      <alignment horizontal="left" vertical="center"/>
    </xf>
    <xf numFmtId="168" fontId="114" fillId="0" borderId="12" xfId="1" applyNumberFormat="1" applyFont="1" applyFill="1" applyBorder="1" applyAlignment="1">
      <alignment horizontal="left" vertical="center"/>
    </xf>
    <xf numFmtId="168" fontId="114" fillId="0" borderId="61" xfId="1" applyNumberFormat="1" applyFont="1" applyFill="1" applyBorder="1" applyAlignment="1">
      <alignment horizontal="left" vertical="center"/>
    </xf>
    <xf numFmtId="168" fontId="114" fillId="0" borderId="50" xfId="1" applyNumberFormat="1" applyFont="1" applyFill="1" applyBorder="1" applyAlignment="1">
      <alignment horizontal="left" vertical="center"/>
    </xf>
    <xf numFmtId="17" fontId="112" fillId="2" borderId="12" xfId="0" applyNumberFormat="1" applyFont="1" applyFill="1" applyBorder="1" applyAlignment="1">
      <alignment horizontal="center" vertical="center" wrapText="1"/>
    </xf>
    <xf numFmtId="0" fontId="132" fillId="0" borderId="60" xfId="0" applyFont="1" applyBorder="1" applyAlignment="1">
      <alignment horizontal="left" vertical="center" wrapText="1"/>
    </xf>
    <xf numFmtId="0" fontId="0" fillId="0" borderId="0" xfId="0" applyAlignment="1">
      <alignment horizontal="center"/>
    </xf>
    <xf numFmtId="9" fontId="134" fillId="0" borderId="11" xfId="1" applyFont="1" applyFill="1" applyBorder="1" applyAlignment="1">
      <alignment horizontal="center" vertical="center"/>
    </xf>
    <xf numFmtId="9" fontId="134" fillId="0" borderId="12" xfId="1" applyFont="1" applyFill="1" applyBorder="1" applyAlignment="1">
      <alignment horizontal="center" vertical="center"/>
    </xf>
    <xf numFmtId="0" fontId="105" fillId="62" borderId="14" xfId="0" applyFont="1" applyFill="1" applyBorder="1" applyAlignment="1">
      <alignment horizontal="center" vertical="center"/>
    </xf>
    <xf numFmtId="0" fontId="105" fillId="62" borderId="11" xfId="0" applyFont="1" applyFill="1" applyBorder="1" applyAlignment="1">
      <alignment horizontal="center" vertical="center"/>
    </xf>
    <xf numFmtId="0" fontId="105" fillId="62" borderId="15" xfId="0" applyFont="1" applyFill="1" applyBorder="1" applyAlignment="1">
      <alignment horizontal="center" vertical="center"/>
    </xf>
    <xf numFmtId="0" fontId="105" fillId="62" borderId="9" xfId="0" applyFont="1" applyFill="1" applyBorder="1" applyAlignment="1">
      <alignment horizontal="center" vertical="center"/>
    </xf>
    <xf numFmtId="0" fontId="105" fillId="62" borderId="10" xfId="0" applyFont="1" applyFill="1" applyBorder="1" applyAlignment="1">
      <alignment horizontal="center" vertical="center"/>
    </xf>
    <xf numFmtId="1" fontId="112" fillId="0" borderId="50" xfId="0" applyNumberFormat="1" applyFont="1" applyBorder="1" applyAlignment="1">
      <alignment horizontal="center" vertical="center" wrapText="1"/>
    </xf>
    <xf numFmtId="0" fontId="123" fillId="0" borderId="51" xfId="0" applyFont="1" applyBorder="1" applyAlignment="1">
      <alignment horizontal="center" vertical="center"/>
    </xf>
    <xf numFmtId="0" fontId="123" fillId="0" borderId="12" xfId="0" applyFont="1" applyBorder="1" applyAlignment="1">
      <alignment horizontal="center" vertical="center"/>
    </xf>
    <xf numFmtId="0" fontId="110" fillId="0" borderId="11" xfId="0" applyFont="1" applyBorder="1" applyAlignment="1">
      <alignment horizontal="left" vertical="center" wrapText="1"/>
    </xf>
    <xf numFmtId="0" fontId="110" fillId="0" borderId="12" xfId="0" applyFont="1" applyBorder="1" applyAlignment="1">
      <alignment horizontal="left" vertical="center" wrapText="1"/>
    </xf>
    <xf numFmtId="1" fontId="123" fillId="0" borderId="50" xfId="0" applyNumberFormat="1" applyFont="1" applyBorder="1" applyAlignment="1">
      <alignment horizontal="center" vertical="center" wrapText="1"/>
    </xf>
    <xf numFmtId="0" fontId="123" fillId="0" borderId="0" xfId="0" applyFont="1" applyAlignment="1">
      <alignment horizontal="center" vertical="center" wrapText="1"/>
    </xf>
    <xf numFmtId="0" fontId="123" fillId="0" borderId="50" xfId="0" applyFont="1" applyBorder="1" applyAlignment="1">
      <alignment horizontal="center" vertical="center" wrapText="1"/>
    </xf>
    <xf numFmtId="3" fontId="123" fillId="0" borderId="51" xfId="0" applyNumberFormat="1" applyFont="1" applyBorder="1" applyAlignment="1">
      <alignment horizontal="center" vertical="center"/>
    </xf>
    <xf numFmtId="3" fontId="123" fillId="0" borderId="12" xfId="0" applyNumberFormat="1" applyFont="1" applyBorder="1" applyAlignment="1">
      <alignment horizontal="center" vertical="center"/>
    </xf>
    <xf numFmtId="168" fontId="123" fillId="0" borderId="51" xfId="1" applyNumberFormat="1" applyFont="1" applyFill="1" applyBorder="1" applyAlignment="1">
      <alignment horizontal="right" vertical="center"/>
    </xf>
    <xf numFmtId="168" fontId="123" fillId="0" borderId="12" xfId="1" applyNumberFormat="1" applyFont="1" applyFill="1" applyBorder="1" applyAlignment="1">
      <alignment horizontal="right" vertical="center"/>
    </xf>
    <xf numFmtId="9" fontId="123" fillId="0" borderId="51" xfId="1" applyFont="1" applyFill="1" applyBorder="1" applyAlignment="1">
      <alignment horizontal="center" vertical="center"/>
    </xf>
    <xf numFmtId="9" fontId="123" fillId="0" borderId="12" xfId="1" applyFont="1" applyFill="1" applyBorder="1" applyAlignment="1">
      <alignment horizontal="center" vertical="center"/>
    </xf>
    <xf numFmtId="3" fontId="136" fillId="0" borderId="11" xfId="0" applyNumberFormat="1" applyFont="1" applyBorder="1" applyAlignment="1">
      <alignment horizontal="center" vertical="center"/>
    </xf>
    <xf numFmtId="3" fontId="136" fillId="0" borderId="12" xfId="0" applyNumberFormat="1" applyFont="1" applyBorder="1" applyAlignment="1">
      <alignment horizontal="center" vertical="center"/>
    </xf>
    <xf numFmtId="168" fontId="137" fillId="0" borderId="11" xfId="1" applyNumberFormat="1" applyFont="1" applyFill="1" applyBorder="1" applyAlignment="1">
      <alignment horizontal="right" vertical="center"/>
    </xf>
    <xf numFmtId="168" fontId="137" fillId="0" borderId="12" xfId="1" applyNumberFormat="1" applyFont="1" applyFill="1" applyBorder="1" applyAlignment="1">
      <alignment horizontal="right" vertical="center"/>
    </xf>
    <xf numFmtId="0" fontId="104" fillId="0" borderId="0" xfId="0" applyFont="1" applyAlignment="1">
      <alignment horizontal="justify" vertical="top" wrapText="1"/>
    </xf>
    <xf numFmtId="167" fontId="137" fillId="0" borderId="11" xfId="1" applyNumberFormat="1" applyFont="1" applyFill="1" applyBorder="1" applyAlignment="1">
      <alignment horizontal="right" vertical="center"/>
    </xf>
    <xf numFmtId="167" fontId="137" fillId="0" borderId="12" xfId="1" applyNumberFormat="1" applyFont="1" applyFill="1" applyBorder="1" applyAlignment="1">
      <alignment horizontal="right" vertical="center"/>
    </xf>
    <xf numFmtId="0" fontId="21" fillId="24" borderId="0" xfId="0" applyFont="1" applyFill="1" applyAlignment="1">
      <alignment horizontal="center" vertical="center"/>
    </xf>
    <xf numFmtId="49" fontId="26" fillId="2" borderId="20" xfId="0" applyNumberFormat="1" applyFont="1" applyFill="1" applyBorder="1" applyAlignment="1">
      <alignment horizontal="justify" vertical="top" wrapText="1"/>
    </xf>
    <xf numFmtId="49" fontId="26" fillId="2" borderId="22" xfId="0" applyNumberFormat="1" applyFont="1" applyFill="1" applyBorder="1" applyAlignment="1">
      <alignment horizontal="justify" vertical="top" wrapText="1"/>
    </xf>
    <xf numFmtId="49" fontId="26" fillId="2" borderId="21" xfId="0" applyNumberFormat="1" applyFont="1" applyFill="1" applyBorder="1" applyAlignment="1">
      <alignment horizontal="justify" vertical="top" wrapText="1"/>
    </xf>
    <xf numFmtId="0" fontId="0" fillId="28" borderId="0" xfId="0" applyFill="1" applyAlignment="1">
      <alignment horizontal="center"/>
    </xf>
    <xf numFmtId="0" fontId="0" fillId="0" borderId="13" xfId="0" applyBorder="1" applyAlignment="1">
      <alignment horizontal="center" wrapText="1"/>
    </xf>
    <xf numFmtId="0" fontId="16" fillId="0" borderId="13" xfId="0" applyFont="1" applyBorder="1" applyAlignment="1">
      <alignment horizontal="center" wrapText="1"/>
    </xf>
    <xf numFmtId="0" fontId="41" fillId="28" borderId="0" xfId="0" applyFont="1" applyFill="1" applyAlignment="1">
      <alignment horizontal="center"/>
    </xf>
    <xf numFmtId="0" fontId="0" fillId="0" borderId="0" xfId="0" applyAlignment="1">
      <alignment horizontal="center" wrapText="1"/>
    </xf>
    <xf numFmtId="3" fontId="18" fillId="2" borderId="13" xfId="0" applyNumberFormat="1" applyFont="1" applyFill="1" applyBorder="1" applyAlignment="1">
      <alignment horizontal="center" vertical="center"/>
    </xf>
    <xf numFmtId="3" fontId="17" fillId="2" borderId="13" xfId="0" applyNumberFormat="1" applyFont="1" applyFill="1" applyBorder="1" applyAlignment="1">
      <alignment horizontal="center" vertical="center"/>
    </xf>
    <xf numFmtId="9" fontId="22" fillId="2" borderId="13" xfId="1" applyFont="1" applyFill="1" applyBorder="1" applyAlignment="1">
      <alignment horizontal="center" vertical="center"/>
    </xf>
    <xf numFmtId="9" fontId="22" fillId="2" borderId="20" xfId="1" applyFont="1" applyFill="1" applyBorder="1" applyAlignment="1">
      <alignment horizontal="center" vertical="center"/>
    </xf>
    <xf numFmtId="9" fontId="22" fillId="2" borderId="21" xfId="1" applyFont="1" applyFill="1" applyBorder="1" applyAlignment="1">
      <alignment horizontal="center" vertical="center"/>
    </xf>
    <xf numFmtId="41" fontId="22" fillId="2" borderId="20" xfId="80" applyFont="1" applyFill="1" applyBorder="1" applyAlignment="1">
      <alignment horizontal="center" vertical="center"/>
    </xf>
    <xf numFmtId="41" fontId="22" fillId="2" borderId="21" xfId="80" applyFont="1" applyFill="1" applyBorder="1" applyAlignment="1">
      <alignment horizontal="center" vertical="center"/>
    </xf>
    <xf numFmtId="3" fontId="18" fillId="2" borderId="20" xfId="0" applyNumberFormat="1" applyFont="1" applyFill="1" applyBorder="1" applyAlignment="1">
      <alignment horizontal="center" vertical="center"/>
    </xf>
    <xf numFmtId="3" fontId="18" fillId="2" borderId="21" xfId="0" applyNumberFormat="1" applyFont="1" applyFill="1" applyBorder="1" applyAlignment="1">
      <alignment horizontal="center" vertical="center"/>
    </xf>
    <xf numFmtId="167" fontId="17" fillId="2" borderId="20" xfId="0" applyNumberFormat="1" applyFont="1" applyFill="1" applyBorder="1" applyAlignment="1">
      <alignment horizontal="center" vertical="center"/>
    </xf>
    <xf numFmtId="167" fontId="17" fillId="2" borderId="21" xfId="0" applyNumberFormat="1" applyFont="1" applyFill="1" applyBorder="1" applyAlignment="1">
      <alignment horizontal="center" vertical="center"/>
    </xf>
    <xf numFmtId="3" fontId="17" fillId="2" borderId="20" xfId="0" applyNumberFormat="1" applyFont="1" applyFill="1" applyBorder="1" applyAlignment="1">
      <alignment horizontal="center" vertical="center"/>
    </xf>
    <xf numFmtId="3" fontId="17" fillId="2" borderId="21" xfId="0" applyNumberFormat="1" applyFont="1" applyFill="1" applyBorder="1" applyAlignment="1">
      <alignment horizontal="center" vertical="center"/>
    </xf>
    <xf numFmtId="3" fontId="40" fillId="2" borderId="13" xfId="0" applyNumberFormat="1" applyFont="1" applyFill="1" applyBorder="1" applyAlignment="1">
      <alignment horizontal="center" vertical="center"/>
    </xf>
    <xf numFmtId="0" fontId="57" fillId="0" borderId="13" xfId="0" applyFont="1" applyBorder="1" applyAlignment="1">
      <alignment horizontal="center"/>
    </xf>
    <xf numFmtId="3" fontId="40" fillId="2" borderId="20" xfId="0" applyNumberFormat="1" applyFont="1" applyFill="1" applyBorder="1" applyAlignment="1">
      <alignment horizontal="center" vertical="center"/>
    </xf>
    <xf numFmtId="3" fontId="40" fillId="2" borderId="21" xfId="0" applyNumberFormat="1" applyFont="1" applyFill="1" applyBorder="1" applyAlignment="1">
      <alignment horizontal="center" vertical="center"/>
    </xf>
    <xf numFmtId="0" fontId="108" fillId="0" borderId="0" xfId="0" applyFont="1" applyAlignment="1">
      <alignment horizontal="justify" vertical="top" wrapText="1"/>
    </xf>
    <xf numFmtId="1" fontId="127" fillId="0" borderId="0" xfId="0" applyNumberFormat="1" applyFont="1" applyAlignment="1">
      <alignment horizontal="center" vertical="center" wrapText="1"/>
    </xf>
    <xf numFmtId="0" fontId="112" fillId="0" borderId="1" xfId="56" applyFont="1" applyBorder="1" applyAlignment="1">
      <alignment horizontal="left"/>
    </xf>
    <xf numFmtId="1" fontId="141" fillId="0" borderId="0" xfId="0" applyNumberFormat="1" applyFont="1" applyAlignment="1">
      <alignment horizontal="center" vertical="center"/>
    </xf>
    <xf numFmtId="0" fontId="112" fillId="0" borderId="0" xfId="0" applyFont="1" applyAlignment="1">
      <alignment horizontal="center" vertical="center" wrapText="1"/>
    </xf>
    <xf numFmtId="0" fontId="112" fillId="0" borderId="50" xfId="0" applyFont="1" applyBorder="1" applyAlignment="1">
      <alignment horizontal="center" vertical="center" wrapText="1"/>
    </xf>
    <xf numFmtId="0" fontId="144" fillId="0" borderId="1" xfId="56" applyFont="1" applyBorder="1" applyAlignment="1">
      <alignment horizontal="left"/>
    </xf>
    <xf numFmtId="0" fontId="112" fillId="0" borderId="1" xfId="56" applyFont="1" applyBorder="1" applyAlignment="1">
      <alignment horizontal="center" vertical="center"/>
    </xf>
    <xf numFmtId="0" fontId="141" fillId="0" borderId="1" xfId="56" applyFont="1" applyBorder="1" applyAlignment="1">
      <alignment horizontal="center" vertical="center"/>
    </xf>
    <xf numFmtId="0" fontId="144" fillId="0" borderId="60" xfId="56" applyFont="1" applyBorder="1" applyAlignment="1">
      <alignment horizontal="center" vertical="center"/>
    </xf>
    <xf numFmtId="0" fontId="144" fillId="0" borderId="1" xfId="56" applyFont="1" applyBorder="1" applyAlignment="1">
      <alignment horizontal="center" vertical="center"/>
    </xf>
    <xf numFmtId="1" fontId="125" fillId="0" borderId="0" xfId="0" applyNumberFormat="1" applyFont="1" applyAlignment="1">
      <alignment horizontal="center" vertical="center" wrapText="1"/>
    </xf>
    <xf numFmtId="1" fontId="125" fillId="0" borderId="50" xfId="0" applyNumberFormat="1" applyFont="1" applyBorder="1" applyAlignment="1">
      <alignment horizontal="center" vertical="center" wrapText="1"/>
    </xf>
    <xf numFmtId="1" fontId="141" fillId="0" borderId="50" xfId="0" applyNumberFormat="1" applyFont="1" applyBorder="1" applyAlignment="1">
      <alignment horizontal="center" vertical="center"/>
    </xf>
    <xf numFmtId="1" fontId="142" fillId="0" borderId="0" xfId="0" applyNumberFormat="1" applyFont="1" applyAlignment="1">
      <alignment horizontal="center" vertical="center" wrapText="1"/>
    </xf>
    <xf numFmtId="1" fontId="142" fillId="0" borderId="50" xfId="0" applyNumberFormat="1" applyFont="1" applyBorder="1" applyAlignment="1">
      <alignment horizontal="center" vertical="center" wrapText="1"/>
    </xf>
    <xf numFmtId="1" fontId="143" fillId="0" borderId="0" xfId="0" applyNumberFormat="1" applyFont="1" applyAlignment="1">
      <alignment horizontal="center" vertical="center" wrapText="1"/>
    </xf>
    <xf numFmtId="1" fontId="143" fillId="0" borderId="50" xfId="0" applyNumberFormat="1" applyFont="1" applyBorder="1" applyAlignment="1">
      <alignment horizontal="center" vertical="center" wrapText="1"/>
    </xf>
    <xf numFmtId="0" fontId="104" fillId="2" borderId="0" xfId="68" applyFont="1" applyFill="1" applyAlignment="1">
      <alignment horizontal="justify" vertical="center" wrapText="1"/>
    </xf>
    <xf numFmtId="1" fontId="140" fillId="0" borderId="0" xfId="0" applyNumberFormat="1" applyFont="1" applyAlignment="1">
      <alignment horizontal="center" vertical="center"/>
    </xf>
    <xf numFmtId="0" fontId="144" fillId="0" borderId="60" xfId="56" applyFont="1" applyBorder="1" applyAlignment="1">
      <alignment horizontal="left"/>
    </xf>
    <xf numFmtId="0" fontId="116" fillId="0" borderId="0" xfId="0" applyFont="1" applyAlignment="1">
      <alignment horizontal="left"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52" xfId="0" applyBorder="1" applyAlignment="1">
      <alignment horizontal="center" vertical="center" wrapText="1"/>
    </xf>
    <xf numFmtId="0" fontId="0" fillId="0" borderId="51" xfId="0" applyBorder="1" applyAlignment="1">
      <alignment horizontal="center" vertical="center" wrapText="1"/>
    </xf>
    <xf numFmtId="0" fontId="0" fillId="0" borderId="53" xfId="0"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wrapText="1"/>
    </xf>
    <xf numFmtId="0" fontId="0" fillId="0" borderId="54" xfId="0" applyBorder="1" applyAlignment="1">
      <alignment horizontal="center" wrapText="1"/>
    </xf>
    <xf numFmtId="0" fontId="0" fillId="0" borderId="53"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9" xfId="0" applyBorder="1" applyAlignment="1">
      <alignment horizontal="center"/>
    </xf>
    <xf numFmtId="0" fontId="0" fillId="0" borderId="30" xfId="0" applyBorder="1" applyAlignment="1">
      <alignment horizontal="center"/>
    </xf>
    <xf numFmtId="0" fontId="0" fillId="0" borderId="23" xfId="0" applyBorder="1" applyAlignment="1">
      <alignment horizontal="center" wrapText="1"/>
    </xf>
    <xf numFmtId="0" fontId="0" fillId="0" borderId="24" xfId="0"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17" fontId="0" fillId="0" borderId="0" xfId="0" applyNumberFormat="1" applyAlignment="1">
      <alignment horizontal="center"/>
    </xf>
    <xf numFmtId="0" fontId="93" fillId="60" borderId="23" xfId="0" applyFont="1" applyFill="1" applyBorder="1" applyAlignment="1">
      <alignment horizontal="center" vertical="center" wrapText="1"/>
    </xf>
    <xf numFmtId="0" fontId="93" fillId="60" borderId="49" xfId="0" applyFont="1" applyFill="1" applyBorder="1" applyAlignment="1">
      <alignment horizontal="center" vertical="center" wrapText="1"/>
    </xf>
    <xf numFmtId="0" fontId="93" fillId="60" borderId="26" xfId="0" applyFont="1" applyFill="1" applyBorder="1" applyAlignment="1">
      <alignment horizontal="center" vertical="center" wrapText="1"/>
    </xf>
    <xf numFmtId="17" fontId="96" fillId="63" borderId="0" xfId="0" applyNumberFormat="1" applyFont="1" applyFill="1" applyAlignment="1">
      <alignment horizontal="center"/>
    </xf>
    <xf numFmtId="0" fontId="93" fillId="60" borderId="16" xfId="0" applyFont="1" applyFill="1" applyBorder="1" applyAlignment="1">
      <alignment horizontal="center"/>
    </xf>
    <xf numFmtId="0" fontId="93" fillId="60" borderId="12" xfId="0" applyFont="1" applyFill="1" applyBorder="1" applyAlignment="1">
      <alignment horizontal="center"/>
    </xf>
    <xf numFmtId="0" fontId="93" fillId="60" borderId="17" xfId="0" applyFont="1" applyFill="1" applyBorder="1" applyAlignment="1">
      <alignment horizontal="center"/>
    </xf>
    <xf numFmtId="0" fontId="93" fillId="60" borderId="13" xfId="0" applyFont="1" applyFill="1" applyBorder="1" applyAlignment="1">
      <alignment horizontal="center" vertical="center" wrapText="1"/>
    </xf>
    <xf numFmtId="0" fontId="93" fillId="60" borderId="13" xfId="0" applyFont="1" applyFill="1" applyBorder="1" applyAlignment="1">
      <alignment horizontal="center"/>
    </xf>
    <xf numFmtId="0" fontId="93" fillId="60" borderId="20" xfId="0" applyFont="1" applyFill="1" applyBorder="1" applyAlignment="1">
      <alignment horizontal="center" vertical="center" wrapText="1"/>
    </xf>
    <xf numFmtId="49" fontId="104" fillId="2" borderId="0" xfId="0" applyNumberFormat="1" applyFont="1" applyFill="1" applyAlignment="1">
      <alignment horizontal="justify" vertical="top" wrapText="1"/>
    </xf>
    <xf numFmtId="0" fontId="42" fillId="29" borderId="11" xfId="52" applyFont="1" applyFill="1" applyBorder="1" applyAlignment="1">
      <alignment horizontal="center" vertical="center"/>
    </xf>
    <xf numFmtId="0" fontId="42" fillId="29" borderId="12" xfId="52" applyFont="1" applyFill="1" applyBorder="1" applyAlignment="1">
      <alignment horizontal="center" vertical="center"/>
    </xf>
    <xf numFmtId="0" fontId="42" fillId="29" borderId="11" xfId="52" applyFont="1" applyFill="1" applyBorder="1" applyAlignment="1">
      <alignment horizontal="center" vertical="center" textRotation="90"/>
    </xf>
    <xf numFmtId="0" fontId="42" fillId="29" borderId="0" xfId="52" applyFont="1" applyFill="1" applyAlignment="1">
      <alignment horizontal="center" vertical="center" textRotation="90"/>
    </xf>
    <xf numFmtId="0" fontId="0" fillId="0" borderId="0" xfId="0"/>
    <xf numFmtId="1" fontId="157" fillId="25" borderId="13" xfId="0" applyNumberFormat="1" applyFont="1" applyFill="1" applyBorder="1" applyAlignment="1">
      <alignment horizontal="center" vertical="center" wrapText="1"/>
    </xf>
    <xf numFmtId="1" fontId="156" fillId="25" borderId="13" xfId="0" applyNumberFormat="1" applyFont="1" applyFill="1" applyBorder="1" applyAlignment="1">
      <alignment horizontal="center" vertical="center" wrapText="1"/>
    </xf>
    <xf numFmtId="1" fontId="157" fillId="25" borderId="14" xfId="0" applyNumberFormat="1" applyFont="1" applyFill="1" applyBorder="1" applyAlignment="1">
      <alignment horizontal="center" vertical="center" wrapText="1"/>
    </xf>
    <xf numFmtId="1" fontId="157" fillId="25" borderId="15" xfId="0" applyNumberFormat="1" applyFont="1" applyFill="1" applyBorder="1" applyAlignment="1">
      <alignment horizontal="center" vertical="center" wrapText="1"/>
    </xf>
    <xf numFmtId="1" fontId="157" fillId="25" borderId="9" xfId="0" applyNumberFormat="1" applyFont="1" applyFill="1" applyBorder="1" applyAlignment="1">
      <alignment horizontal="center" vertical="center" wrapText="1"/>
    </xf>
    <xf numFmtId="1" fontId="157" fillId="25" borderId="10" xfId="0" applyNumberFormat="1" applyFont="1" applyFill="1" applyBorder="1" applyAlignment="1">
      <alignment horizontal="center" vertical="center" wrapText="1"/>
    </xf>
    <xf numFmtId="1" fontId="157" fillId="25" borderId="16" xfId="0" applyNumberFormat="1" applyFont="1" applyFill="1" applyBorder="1" applyAlignment="1">
      <alignment horizontal="center" vertical="center" wrapText="1"/>
    </xf>
    <xf numFmtId="1" fontId="157" fillId="25" borderId="17" xfId="0" applyNumberFormat="1" applyFont="1" applyFill="1" applyBorder="1" applyAlignment="1">
      <alignment horizontal="center" vertical="center" wrapText="1"/>
    </xf>
    <xf numFmtId="1" fontId="127" fillId="0" borderId="50" xfId="0" applyNumberFormat="1" applyFont="1" applyBorder="1" applyAlignment="1">
      <alignment horizontal="center" vertical="center" wrapText="1"/>
    </xf>
    <xf numFmtId="49" fontId="104" fillId="0" borderId="0" xfId="0" applyNumberFormat="1" applyFont="1" applyAlignment="1">
      <alignment horizontal="justify" vertical="justify" wrapText="1"/>
    </xf>
    <xf numFmtId="1" fontId="20" fillId="25" borderId="13" xfId="0" applyNumberFormat="1" applyFont="1" applyFill="1" applyBorder="1" applyAlignment="1">
      <alignment horizontal="center" vertical="center" wrapText="1"/>
    </xf>
    <xf numFmtId="49" fontId="32" fillId="2" borderId="18" xfId="0" applyNumberFormat="1" applyFont="1" applyFill="1" applyBorder="1" applyAlignment="1">
      <alignment horizontal="left" vertical="center"/>
    </xf>
    <xf numFmtId="49" fontId="32" fillId="2" borderId="19" xfId="0" applyNumberFormat="1" applyFont="1" applyFill="1" applyBorder="1" applyAlignment="1">
      <alignment horizontal="left" vertical="center"/>
    </xf>
    <xf numFmtId="49" fontId="48" fillId="2" borderId="18" xfId="0" applyNumberFormat="1" applyFont="1" applyFill="1" applyBorder="1" applyAlignment="1">
      <alignment horizontal="left" vertical="center"/>
    </xf>
    <xf numFmtId="49" fontId="48" fillId="2" borderId="19" xfId="0" applyNumberFormat="1" applyFont="1" applyFill="1" applyBorder="1" applyAlignment="1">
      <alignment horizontal="left" vertical="center"/>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0" fontId="48" fillId="2" borderId="12" xfId="0" applyFont="1" applyFill="1" applyBorder="1" applyAlignment="1">
      <alignment horizontal="center" vertical="center" wrapText="1"/>
    </xf>
    <xf numFmtId="0" fontId="94" fillId="2" borderId="0" xfId="0" applyFont="1" applyFill="1" applyAlignment="1">
      <alignment horizontal="left" vertical="top" wrapText="1"/>
    </xf>
    <xf numFmtId="0" fontId="94" fillId="2" borderId="0" xfId="0" applyFont="1" applyFill="1" applyAlignment="1">
      <alignment horizontal="left" vertical="top"/>
    </xf>
    <xf numFmtId="49" fontId="168" fillId="0" borderId="0" xfId="0" applyNumberFormat="1" applyFont="1" applyAlignment="1">
      <alignment horizontal="justify" vertical="top" wrapText="1"/>
    </xf>
    <xf numFmtId="49" fontId="114" fillId="0" borderId="0" xfId="0" applyNumberFormat="1" applyFont="1" applyAlignment="1">
      <alignment horizontal="justify" vertical="center" wrapText="1"/>
    </xf>
    <xf numFmtId="0" fontId="141" fillId="2" borderId="51" xfId="0" applyFont="1" applyFill="1" applyBorder="1" applyAlignment="1">
      <alignment horizontal="center" vertical="center"/>
    </xf>
    <xf numFmtId="0" fontId="141" fillId="2" borderId="0" xfId="0" applyFont="1" applyFill="1" applyAlignment="1">
      <alignment horizontal="center" vertical="center"/>
    </xf>
    <xf numFmtId="0" fontId="141" fillId="2" borderId="50" xfId="0" applyFont="1" applyFill="1" applyBorder="1" applyAlignment="1">
      <alignment horizontal="center" vertical="center"/>
    </xf>
    <xf numFmtId="0" fontId="141" fillId="2" borderId="65" xfId="0" applyFont="1" applyFill="1" applyBorder="1" applyAlignment="1">
      <alignment horizontal="center" vertical="center" wrapText="1"/>
    </xf>
    <xf numFmtId="1" fontId="150" fillId="0" borderId="0" xfId="0" applyNumberFormat="1" applyFont="1" applyAlignment="1">
      <alignment horizontal="center" vertical="center" wrapText="1"/>
    </xf>
    <xf numFmtId="0" fontId="141" fillId="2" borderId="12" xfId="0" applyFont="1" applyFill="1" applyBorder="1" applyAlignment="1">
      <alignment horizontal="center" vertical="center" wrapText="1"/>
    </xf>
    <xf numFmtId="0" fontId="141" fillId="2" borderId="9" xfId="0" applyFont="1" applyFill="1" applyBorder="1" applyAlignment="1">
      <alignment horizontal="center" vertical="center" wrapText="1"/>
    </xf>
    <xf numFmtId="0" fontId="141" fillId="2" borderId="0" xfId="0" applyFont="1" applyFill="1" applyAlignment="1">
      <alignment horizontal="center" vertical="center" wrapText="1"/>
    </xf>
    <xf numFmtId="0" fontId="141" fillId="2" borderId="10" xfId="0" applyFont="1" applyFill="1" applyBorder="1" applyAlignment="1">
      <alignment horizontal="center" vertical="center" wrapText="1"/>
    </xf>
    <xf numFmtId="0" fontId="141" fillId="2" borderId="71" xfId="0" applyFont="1" applyFill="1" applyBorder="1" applyAlignment="1">
      <alignment horizontal="center" vertical="center" wrapText="1"/>
    </xf>
    <xf numFmtId="0" fontId="141" fillId="2" borderId="54" xfId="0" applyFont="1" applyFill="1" applyBorder="1" applyAlignment="1">
      <alignment horizontal="center" vertical="center"/>
    </xf>
    <xf numFmtId="0" fontId="141" fillId="2" borderId="10" xfId="0" applyFont="1" applyFill="1" applyBorder="1" applyAlignment="1">
      <alignment horizontal="center" vertical="center"/>
    </xf>
    <xf numFmtId="1" fontId="127" fillId="0" borderId="0" xfId="0" applyNumberFormat="1" applyFont="1" applyAlignment="1">
      <alignment horizontal="center" vertical="center"/>
    </xf>
    <xf numFmtId="1" fontId="127" fillId="0" borderId="50" xfId="0" applyNumberFormat="1" applyFont="1" applyBorder="1" applyAlignment="1">
      <alignment horizontal="center" vertical="center"/>
    </xf>
    <xf numFmtId="1" fontId="141" fillId="0" borderId="0" xfId="0" applyNumberFormat="1" applyFont="1" applyAlignment="1">
      <alignment horizontal="center" vertical="center" wrapText="1"/>
    </xf>
    <xf numFmtId="0" fontId="141" fillId="2" borderId="50" xfId="0" applyFont="1" applyFill="1" applyBorder="1" applyAlignment="1">
      <alignment horizontal="center" vertical="center" wrapText="1"/>
    </xf>
    <xf numFmtId="0" fontId="141" fillId="2" borderId="54" xfId="0" applyFont="1" applyFill="1" applyBorder="1" applyAlignment="1">
      <alignment horizontal="center" vertical="center" wrapText="1"/>
    </xf>
    <xf numFmtId="0" fontId="116" fillId="2" borderId="0" xfId="0" applyFont="1" applyFill="1" applyAlignment="1">
      <alignment horizontal="left" vertical="top" wrapText="1"/>
    </xf>
    <xf numFmtId="0" fontId="116" fillId="2" borderId="0" xfId="0" applyFont="1" applyFill="1" applyAlignment="1">
      <alignment horizontal="left" wrapText="1"/>
    </xf>
    <xf numFmtId="0" fontId="104" fillId="2" borderId="0" xfId="0" applyFont="1" applyFill="1" applyAlignment="1">
      <alignment horizontal="justify" vertical="center" wrapText="1"/>
    </xf>
    <xf numFmtId="0" fontId="94" fillId="2" borderId="0" xfId="0" applyFont="1" applyFill="1" applyAlignment="1">
      <alignment horizontal="justify" vertical="top" wrapText="1"/>
    </xf>
    <xf numFmtId="0" fontId="186" fillId="2" borderId="0" xfId="0" applyFont="1" applyFill="1" applyAlignment="1">
      <alignment horizontal="left" vertical="center" wrapText="1"/>
    </xf>
    <xf numFmtId="0" fontId="150" fillId="2" borderId="0" xfId="0" applyFont="1" applyFill="1" applyAlignment="1">
      <alignment horizontal="center" vertical="center" wrapText="1"/>
    </xf>
    <xf numFmtId="0" fontId="150" fillId="2" borderId="0" xfId="0" applyFont="1" applyFill="1" applyAlignment="1">
      <alignment horizontal="center" vertical="center"/>
    </xf>
    <xf numFmtId="0" fontId="162" fillId="2" borderId="0" xfId="0" applyFont="1" applyFill="1" applyAlignment="1">
      <alignment horizontal="center" vertical="center"/>
    </xf>
    <xf numFmtId="0" fontId="162" fillId="2" borderId="50" xfId="0" applyFont="1" applyFill="1" applyBorder="1" applyAlignment="1">
      <alignment horizontal="center" vertical="center"/>
    </xf>
    <xf numFmtId="49" fontId="108" fillId="2" borderId="0" xfId="0" applyNumberFormat="1" applyFont="1" applyFill="1" applyAlignment="1">
      <alignment horizontal="justify" vertical="center" wrapText="1"/>
    </xf>
    <xf numFmtId="1" fontId="98" fillId="0" borderId="0" xfId="0" applyNumberFormat="1" applyFont="1" applyAlignment="1">
      <alignment horizontal="center" vertical="center" wrapText="1"/>
    </xf>
    <xf numFmtId="1" fontId="98" fillId="0" borderId="50" xfId="0" applyNumberFormat="1" applyFont="1" applyBorder="1" applyAlignment="1">
      <alignment horizontal="center" vertical="center"/>
    </xf>
    <xf numFmtId="1" fontId="97" fillId="0" borderId="0" xfId="0" applyNumberFormat="1" applyFont="1" applyAlignment="1">
      <alignment horizontal="center" vertical="center" wrapText="1"/>
    </xf>
    <xf numFmtId="1" fontId="97" fillId="0" borderId="50" xfId="0" applyNumberFormat="1" applyFont="1" applyBorder="1" applyAlignment="1">
      <alignment horizontal="center" vertical="center" wrapText="1"/>
    </xf>
    <xf numFmtId="0" fontId="101" fillId="2" borderId="0" xfId="0" applyFont="1" applyFill="1" applyAlignment="1">
      <alignment horizontal="center"/>
    </xf>
    <xf numFmtId="0" fontId="27" fillId="2" borderId="0" xfId="0" applyFont="1" applyFill="1" applyAlignment="1">
      <alignment horizontal="center" vertical="center" wrapText="1"/>
    </xf>
    <xf numFmtId="0" fontId="30" fillId="2" borderId="13" xfId="0" applyFont="1" applyFill="1" applyBorder="1" applyAlignment="1">
      <alignment horizontal="justify" vertical="top" wrapText="1"/>
    </xf>
    <xf numFmtId="0" fontId="19" fillId="25" borderId="20" xfId="0" applyFont="1" applyFill="1" applyBorder="1" applyAlignment="1">
      <alignment horizontal="center" vertical="center"/>
    </xf>
    <xf numFmtId="0" fontId="19" fillId="25" borderId="21" xfId="0" applyFont="1" applyFill="1" applyBorder="1" applyAlignment="1">
      <alignment horizontal="center" vertical="center"/>
    </xf>
    <xf numFmtId="1" fontId="20" fillId="25" borderId="20" xfId="0" applyNumberFormat="1" applyFont="1" applyFill="1" applyBorder="1" applyAlignment="1">
      <alignment horizontal="center" vertical="center" wrapText="1"/>
    </xf>
    <xf numFmtId="1" fontId="20" fillId="25" borderId="21" xfId="0" applyNumberFormat="1" applyFont="1" applyFill="1" applyBorder="1" applyAlignment="1">
      <alignment horizontal="center" vertical="center" wrapText="1"/>
    </xf>
    <xf numFmtId="0" fontId="14" fillId="2" borderId="18"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9"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65" fillId="2" borderId="0" xfId="0" applyFont="1" applyFill="1" applyAlignment="1">
      <alignment horizontal="justify" vertical="center" wrapText="1"/>
    </xf>
    <xf numFmtId="1" fontId="20" fillId="25" borderId="18" xfId="0" applyNumberFormat="1" applyFont="1" applyFill="1" applyBorder="1" applyAlignment="1">
      <alignment horizontal="center" vertical="center" wrapText="1"/>
    </xf>
    <xf numFmtId="1" fontId="20" fillId="25" borderId="1" xfId="0" applyNumberFormat="1" applyFont="1" applyFill="1" applyBorder="1" applyAlignment="1">
      <alignment horizontal="center" vertical="center" wrapText="1"/>
    </xf>
    <xf numFmtId="1" fontId="20" fillId="25" borderId="19" xfId="0" applyNumberFormat="1" applyFont="1" applyFill="1" applyBorder="1" applyAlignment="1">
      <alignment horizontal="center" vertical="center" wrapText="1"/>
    </xf>
    <xf numFmtId="1" fontId="20" fillId="25" borderId="18" xfId="0" applyNumberFormat="1" applyFont="1" applyFill="1" applyBorder="1" applyAlignment="1">
      <alignment horizontal="center" vertical="center"/>
    </xf>
    <xf numFmtId="1" fontId="20" fillId="25" borderId="1" xfId="0" applyNumberFormat="1" applyFont="1" applyFill="1" applyBorder="1" applyAlignment="1">
      <alignment horizontal="center" vertical="center"/>
    </xf>
    <xf numFmtId="1" fontId="20" fillId="25" borderId="19" xfId="0" applyNumberFormat="1" applyFont="1" applyFill="1" applyBorder="1" applyAlignment="1">
      <alignment horizontal="center" vertical="center"/>
    </xf>
    <xf numFmtId="1" fontId="20" fillId="25" borderId="18" xfId="0" applyNumberFormat="1" applyFont="1" applyFill="1" applyBorder="1" applyAlignment="1">
      <alignment horizontal="left" vertical="center" wrapText="1"/>
    </xf>
    <xf numFmtId="1" fontId="20" fillId="25" borderId="1" xfId="0" applyNumberFormat="1" applyFont="1" applyFill="1" applyBorder="1" applyAlignment="1">
      <alignment horizontal="left" vertical="center" wrapText="1"/>
    </xf>
    <xf numFmtId="1" fontId="20" fillId="25" borderId="19" xfId="0" applyNumberFormat="1" applyFont="1" applyFill="1" applyBorder="1" applyAlignment="1">
      <alignment horizontal="left" vertical="center" wrapText="1"/>
    </xf>
    <xf numFmtId="0" fontId="3" fillId="36" borderId="13" xfId="0" applyFont="1" applyFill="1" applyBorder="1" applyAlignment="1">
      <alignment horizontal="center" vertical="center"/>
    </xf>
    <xf numFmtId="0" fontId="14" fillId="2" borderId="14"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7" xfId="0" applyFont="1" applyFill="1" applyBorder="1" applyAlignment="1">
      <alignment horizontal="left" vertical="center" wrapText="1"/>
    </xf>
    <xf numFmtId="168" fontId="17" fillId="2" borderId="20" xfId="1" applyNumberFormat="1" applyFont="1" applyFill="1" applyBorder="1" applyAlignment="1">
      <alignment horizontal="center" vertical="center"/>
    </xf>
    <xf numFmtId="168" fontId="17" fillId="2" borderId="21" xfId="1" applyNumberFormat="1" applyFont="1" applyFill="1" applyBorder="1" applyAlignment="1">
      <alignment horizontal="center" vertical="center"/>
    </xf>
    <xf numFmtId="0" fontId="69" fillId="2" borderId="0" xfId="0" applyFont="1" applyFill="1" applyAlignment="1">
      <alignment horizontal="left" vertical="center" wrapText="1"/>
    </xf>
    <xf numFmtId="0" fontId="69" fillId="0" borderId="0" xfId="0" applyFont="1" applyAlignment="1">
      <alignment horizontal="left" vertical="center" wrapText="1"/>
    </xf>
    <xf numFmtId="1" fontId="68" fillId="0" borderId="0" xfId="0" applyNumberFormat="1" applyFont="1" applyAlignment="1">
      <alignment horizontal="center" vertical="center" wrapText="1"/>
    </xf>
    <xf numFmtId="0" fontId="56" fillId="2" borderId="0" xfId="0" applyFont="1" applyFill="1" applyAlignment="1">
      <alignment horizontal="justify" vertical="center" wrapText="1"/>
    </xf>
    <xf numFmtId="9" fontId="73" fillId="2" borderId="32" xfId="1" applyFont="1" applyFill="1" applyBorder="1" applyAlignment="1">
      <alignment horizontal="justify" vertical="center" wrapText="1"/>
    </xf>
    <xf numFmtId="9" fontId="73" fillId="2" borderId="33" xfId="1" applyFont="1" applyFill="1" applyBorder="1" applyAlignment="1">
      <alignment horizontal="justify" vertical="center" wrapText="1"/>
    </xf>
    <xf numFmtId="9" fontId="73" fillId="2" borderId="34" xfId="1" applyFont="1" applyFill="1" applyBorder="1" applyAlignment="1">
      <alignment horizontal="justify" vertical="center" wrapText="1"/>
    </xf>
    <xf numFmtId="9" fontId="73" fillId="2" borderId="35" xfId="1" applyFont="1" applyFill="1" applyBorder="1" applyAlignment="1">
      <alignment horizontal="justify" vertical="center" wrapText="1"/>
    </xf>
    <xf numFmtId="9" fontId="73" fillId="2" borderId="0" xfId="1" applyFont="1" applyFill="1" applyBorder="1" applyAlignment="1">
      <alignment horizontal="justify" vertical="center" wrapText="1"/>
    </xf>
    <xf numFmtId="9" fontId="73" fillId="2" borderId="36" xfId="1" applyFont="1" applyFill="1" applyBorder="1" applyAlignment="1">
      <alignment horizontal="justify" vertical="center" wrapText="1"/>
    </xf>
    <xf numFmtId="9" fontId="73" fillId="2" borderId="37" xfId="1" applyFont="1" applyFill="1" applyBorder="1" applyAlignment="1">
      <alignment horizontal="justify" vertical="center" wrapText="1"/>
    </xf>
    <xf numFmtId="9" fontId="73" fillId="2" borderId="38" xfId="1" applyFont="1" applyFill="1" applyBorder="1" applyAlignment="1">
      <alignment horizontal="justify" vertical="center" wrapText="1"/>
    </xf>
    <xf numFmtId="9" fontId="73" fillId="2" borderId="39" xfId="1" applyFont="1" applyFill="1" applyBorder="1" applyAlignment="1">
      <alignment horizontal="justify" vertical="center" wrapText="1"/>
    </xf>
    <xf numFmtId="3" fontId="70" fillId="0" borderId="0" xfId="0" applyNumberFormat="1" applyFont="1" applyAlignment="1">
      <alignment horizontal="center" vertical="center"/>
    </xf>
    <xf numFmtId="1" fontId="68" fillId="2" borderId="0" xfId="0" applyNumberFormat="1" applyFont="1" applyFill="1" applyAlignment="1">
      <alignment horizontal="center" vertical="center" wrapText="1"/>
    </xf>
    <xf numFmtId="0" fontId="163" fillId="2" borderId="0" xfId="0" applyFont="1" applyFill="1" applyAlignment="1">
      <alignment horizontal="right" vertical="center"/>
    </xf>
    <xf numFmtId="0" fontId="104" fillId="2" borderId="0" xfId="0" applyFont="1" applyFill="1" applyAlignment="1">
      <alignment horizontal="center" vertical="top" wrapText="1"/>
    </xf>
    <xf numFmtId="0" fontId="104" fillId="2" borderId="1" xfId="0" applyFont="1" applyFill="1" applyBorder="1" applyAlignment="1">
      <alignment horizontal="left" vertical="top" wrapText="1"/>
    </xf>
    <xf numFmtId="0" fontId="94" fillId="2" borderId="0" xfId="0" applyFont="1" applyFill="1" applyAlignment="1">
      <alignment horizontal="left" vertical="center" wrapText="1"/>
    </xf>
    <xf numFmtId="0" fontId="141" fillId="2" borderId="0" xfId="0" applyFont="1" applyFill="1" applyAlignment="1">
      <alignment horizontal="center" vertical="top" wrapText="1"/>
    </xf>
    <xf numFmtId="0" fontId="168" fillId="2" borderId="11" xfId="0" applyFont="1" applyFill="1" applyBorder="1" applyAlignment="1">
      <alignment horizontal="justify" vertical="center" wrapText="1"/>
    </xf>
    <xf numFmtId="0" fontId="168" fillId="2" borderId="0" xfId="0" applyFont="1" applyFill="1" applyAlignment="1">
      <alignment horizontal="justify" vertical="center" wrapText="1"/>
    </xf>
    <xf numFmtId="0" fontId="168" fillId="2" borderId="12" xfId="0" applyFont="1" applyFill="1" applyBorder="1" applyAlignment="1">
      <alignment horizontal="justify" vertical="center" wrapText="1"/>
    </xf>
    <xf numFmtId="0" fontId="104" fillId="2" borderId="11" xfId="0" applyFont="1" applyFill="1" applyBorder="1" applyAlignment="1">
      <alignment horizontal="justify" vertical="center" wrapText="1"/>
    </xf>
    <xf numFmtId="0" fontId="104" fillId="2" borderId="12" xfId="0" applyFont="1" applyFill="1" applyBorder="1" applyAlignment="1">
      <alignment horizontal="justify" vertical="center" wrapText="1"/>
    </xf>
    <xf numFmtId="0" fontId="104" fillId="2" borderId="60" xfId="0" applyFont="1" applyFill="1" applyBorder="1" applyAlignment="1">
      <alignment horizontal="left" vertical="top" wrapText="1"/>
    </xf>
    <xf numFmtId="0" fontId="140" fillId="2" borderId="12" xfId="0" applyFont="1" applyFill="1" applyBorder="1" applyAlignment="1">
      <alignment horizontal="center" vertical="center"/>
    </xf>
    <xf numFmtId="0" fontId="104" fillId="2" borderId="0" xfId="0" applyFont="1" applyFill="1" applyAlignment="1">
      <alignment horizontal="left" vertical="top" wrapText="1"/>
    </xf>
    <xf numFmtId="0" fontId="141" fillId="2" borderId="0" xfId="0" applyFont="1" applyFill="1" applyAlignment="1">
      <alignment horizontal="left" vertical="top" wrapText="1"/>
    </xf>
    <xf numFmtId="0" fontId="112" fillId="2" borderId="0" xfId="0" applyFont="1" applyFill="1" applyAlignment="1">
      <alignment horizontal="right" vertical="center" wrapText="1"/>
    </xf>
    <xf numFmtId="0" fontId="104" fillId="0" borderId="1" xfId="0" applyFont="1" applyBorder="1" applyAlignment="1">
      <alignment horizontal="left" vertical="top" wrapText="1"/>
    </xf>
    <xf numFmtId="49" fontId="110" fillId="2" borderId="0" xfId="0" applyNumberFormat="1" applyFont="1" applyFill="1" applyAlignment="1">
      <alignment horizontal="justify" vertical="top" wrapText="1"/>
    </xf>
    <xf numFmtId="0" fontId="104" fillId="0" borderId="60" xfId="0" applyFont="1" applyBorder="1" applyAlignment="1">
      <alignment horizontal="left" vertical="top" wrapText="1"/>
    </xf>
    <xf numFmtId="0" fontId="23" fillId="2" borderId="18" xfId="56" applyFont="1" applyFill="1" applyBorder="1" applyAlignment="1">
      <alignment horizontal="left" vertical="center"/>
    </xf>
    <xf numFmtId="0" fontId="23" fillId="2" borderId="19" xfId="56" applyFont="1" applyFill="1" applyBorder="1" applyAlignment="1">
      <alignment horizontal="left" vertical="center"/>
    </xf>
    <xf numFmtId="1" fontId="22" fillId="25" borderId="14" xfId="0" applyNumberFormat="1" applyFont="1" applyFill="1" applyBorder="1" applyAlignment="1">
      <alignment horizontal="center" vertical="center"/>
    </xf>
    <xf numFmtId="1" fontId="22" fillId="25" borderId="15" xfId="0" applyNumberFormat="1" applyFont="1" applyFill="1" applyBorder="1" applyAlignment="1">
      <alignment horizontal="center" vertical="center"/>
    </xf>
    <xf numFmtId="1" fontId="22" fillId="25" borderId="16" xfId="0" applyNumberFormat="1" applyFont="1" applyFill="1" applyBorder="1" applyAlignment="1">
      <alignment horizontal="center" vertical="center"/>
    </xf>
    <xf numFmtId="1" fontId="22" fillId="25" borderId="17" xfId="0" applyNumberFormat="1" applyFont="1" applyFill="1" applyBorder="1" applyAlignment="1">
      <alignment horizontal="center" vertical="center"/>
    </xf>
    <xf numFmtId="0" fontId="95" fillId="62" borderId="0" xfId="0" applyFont="1" applyFill="1" applyAlignment="1">
      <alignment horizontal="center" vertical="center"/>
    </xf>
    <xf numFmtId="0" fontId="27" fillId="2" borderId="0" xfId="0" applyFont="1" applyFill="1" applyAlignment="1">
      <alignment horizontal="right" vertical="center"/>
    </xf>
    <xf numFmtId="0" fontId="15" fillId="2" borderId="14" xfId="0" applyFont="1" applyFill="1" applyBorder="1" applyAlignment="1">
      <alignment horizontal="justify" vertical="top" wrapText="1"/>
    </xf>
    <xf numFmtId="0" fontId="15" fillId="2" borderId="11" xfId="0" applyFont="1" applyFill="1" applyBorder="1" applyAlignment="1">
      <alignment horizontal="justify" vertical="top" wrapText="1"/>
    </xf>
    <xf numFmtId="0" fontId="15" fillId="2" borderId="15" xfId="0" applyFont="1" applyFill="1" applyBorder="1" applyAlignment="1">
      <alignment horizontal="justify" vertical="top" wrapText="1"/>
    </xf>
    <xf numFmtId="0" fontId="15" fillId="2" borderId="16" xfId="0" applyFont="1" applyFill="1" applyBorder="1" applyAlignment="1">
      <alignment horizontal="justify" vertical="top" wrapText="1"/>
    </xf>
    <xf numFmtId="0" fontId="15" fillId="2" borderId="12" xfId="0" applyFont="1" applyFill="1" applyBorder="1" applyAlignment="1">
      <alignment horizontal="justify" vertical="top" wrapText="1"/>
    </xf>
    <xf numFmtId="0" fontId="15" fillId="2" borderId="17" xfId="0" applyFont="1" applyFill="1" applyBorder="1" applyAlignment="1">
      <alignment horizontal="justify" vertical="top" wrapText="1"/>
    </xf>
    <xf numFmtId="1" fontId="22" fillId="25" borderId="13" xfId="0" applyNumberFormat="1" applyFont="1" applyFill="1" applyBorder="1" applyAlignment="1">
      <alignment horizontal="center" vertical="center"/>
    </xf>
    <xf numFmtId="1" fontId="22" fillId="25" borderId="20" xfId="0" applyNumberFormat="1" applyFont="1" applyFill="1" applyBorder="1" applyAlignment="1">
      <alignment horizontal="center" vertical="center"/>
    </xf>
    <xf numFmtId="1" fontId="22" fillId="25" borderId="21" xfId="0" applyNumberFormat="1" applyFont="1" applyFill="1" applyBorder="1" applyAlignment="1">
      <alignment horizontal="center" vertical="center"/>
    </xf>
    <xf numFmtId="0" fontId="20" fillId="25" borderId="20"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14" fillId="26" borderId="18" xfId="0" applyFont="1" applyFill="1" applyBorder="1" applyAlignment="1">
      <alignment horizontal="left" vertical="center"/>
    </xf>
    <xf numFmtId="0" fontId="14" fillId="26" borderId="19" xfId="0" applyFont="1" applyFill="1" applyBorder="1" applyAlignment="1">
      <alignment horizontal="left" vertical="center"/>
    </xf>
    <xf numFmtId="0" fontId="23" fillId="2" borderId="18" xfId="56" applyFont="1" applyFill="1" applyBorder="1" applyAlignment="1">
      <alignment horizontal="left" vertical="center" wrapText="1"/>
    </xf>
    <xf numFmtId="0" fontId="23" fillId="2" borderId="19" xfId="56" applyFont="1" applyFill="1" applyBorder="1" applyAlignment="1">
      <alignment horizontal="left" vertical="center" wrapText="1"/>
    </xf>
    <xf numFmtId="0" fontId="25" fillId="2" borderId="0" xfId="68" applyFont="1" applyFill="1" applyAlignment="1">
      <alignment horizontal="justify" vertical="top" wrapText="1"/>
    </xf>
    <xf numFmtId="0" fontId="14" fillId="26" borderId="18" xfId="0" applyFont="1" applyFill="1" applyBorder="1" applyAlignment="1">
      <alignment horizontal="center" vertical="center"/>
    </xf>
    <xf numFmtId="0" fontId="14" fillId="26" borderId="19" xfId="0" applyFont="1" applyFill="1" applyBorder="1" applyAlignment="1">
      <alignment horizontal="center" vertical="center"/>
    </xf>
    <xf numFmtId="0" fontId="169" fillId="2" borderId="0" xfId="0" applyFont="1" applyFill="1" applyAlignment="1">
      <alignment horizontal="center" vertical="center" wrapText="1"/>
    </xf>
    <xf numFmtId="1" fontId="125" fillId="0" borderId="0" xfId="0" applyNumberFormat="1" applyFont="1" applyAlignment="1">
      <alignment horizontal="center" vertical="center"/>
    </xf>
    <xf numFmtId="1" fontId="125" fillId="0" borderId="50" xfId="0" applyNumberFormat="1" applyFont="1" applyBorder="1" applyAlignment="1">
      <alignment horizontal="center" vertical="center"/>
    </xf>
    <xf numFmtId="0" fontId="94" fillId="2" borderId="12" xfId="0" applyFont="1" applyFill="1" applyBorder="1" applyAlignment="1">
      <alignment horizontal="left" vertical="center" wrapText="1"/>
    </xf>
    <xf numFmtId="0" fontId="170" fillId="2" borderId="0" xfId="0" applyFont="1" applyFill="1" applyAlignment="1">
      <alignment horizontal="center" vertical="center" wrapText="1"/>
    </xf>
    <xf numFmtId="0" fontId="94" fillId="2" borderId="14" xfId="0" applyFont="1" applyFill="1" applyBorder="1" applyAlignment="1">
      <alignment horizontal="center" vertical="top" wrapText="1"/>
    </xf>
    <xf numFmtId="0" fontId="94" fillId="2" borderId="11" xfId="0" applyFont="1" applyFill="1" applyBorder="1" applyAlignment="1">
      <alignment horizontal="center" vertical="top" wrapText="1"/>
    </xf>
    <xf numFmtId="0" fontId="94" fillId="2" borderId="15" xfId="0" applyFont="1" applyFill="1" applyBorder="1" applyAlignment="1">
      <alignment horizontal="center" vertical="top" wrapText="1"/>
    </xf>
    <xf numFmtId="0" fontId="94" fillId="2" borderId="9" xfId="0" applyFont="1" applyFill="1" applyBorder="1" applyAlignment="1">
      <alignment horizontal="center" vertical="top" wrapText="1"/>
    </xf>
    <xf numFmtId="0" fontId="94" fillId="2" borderId="0" xfId="0" applyFont="1" applyFill="1" applyAlignment="1">
      <alignment horizontal="center" vertical="top" wrapText="1"/>
    </xf>
    <xf numFmtId="0" fontId="94" fillId="2" borderId="10" xfId="0" applyFont="1" applyFill="1" applyBorder="1" applyAlignment="1">
      <alignment horizontal="center" vertical="top" wrapText="1"/>
    </xf>
    <xf numFmtId="0" fontId="94" fillId="2" borderId="16" xfId="0" applyFont="1" applyFill="1" applyBorder="1" applyAlignment="1">
      <alignment horizontal="center" vertical="top" wrapText="1"/>
    </xf>
    <xf numFmtId="0" fontId="94" fillId="2" borderId="12" xfId="0" applyFont="1" applyFill="1" applyBorder="1" applyAlignment="1">
      <alignment horizontal="center" vertical="top" wrapText="1"/>
    </xf>
    <xf numFmtId="0" fontId="94" fillId="2" borderId="17" xfId="0" applyFont="1" applyFill="1" applyBorder="1" applyAlignment="1">
      <alignment horizontal="center" vertical="top" wrapText="1"/>
    </xf>
    <xf numFmtId="0" fontId="104" fillId="2" borderId="11" xfId="0" applyFont="1" applyFill="1" applyBorder="1" applyAlignment="1">
      <alignment horizontal="center" vertical="top" wrapText="1"/>
    </xf>
    <xf numFmtId="0" fontId="171" fillId="2" borderId="0" xfId="0" applyFont="1" applyFill="1" applyAlignment="1">
      <alignment horizontal="center" vertical="center" wrapText="1"/>
    </xf>
    <xf numFmtId="0" fontId="104" fillId="2" borderId="0" xfId="68" applyFont="1" applyFill="1" applyAlignment="1">
      <alignment horizontal="justify" vertical="top" wrapText="1"/>
    </xf>
    <xf numFmtId="0" fontId="108" fillId="2" borderId="0" xfId="68" applyFont="1" applyFill="1" applyAlignment="1">
      <alignment horizontal="justify" vertical="top" wrapText="1"/>
    </xf>
    <xf numFmtId="0" fontId="104" fillId="2" borderId="12" xfId="0" applyFont="1" applyFill="1" applyBorder="1" applyAlignment="1">
      <alignment horizontal="left" vertical="center" wrapText="1"/>
    </xf>
  </cellXfs>
  <cellStyles count="131">
    <cellStyle name="20% - Énfasis1 2" xfId="6"/>
    <cellStyle name="20% - Énfasis1 2 2" xfId="7"/>
    <cellStyle name="20% - Énfasis1 3" xfId="84"/>
    <cellStyle name="20% - Énfasis2 2" xfId="8"/>
    <cellStyle name="20% - Énfasis2 2 2" xfId="9"/>
    <cellStyle name="20% - Énfasis2 3" xfId="85"/>
    <cellStyle name="20% - Énfasis3 2" xfId="10"/>
    <cellStyle name="20% - Énfasis3 2 2" xfId="11"/>
    <cellStyle name="20% - Énfasis3 3" xfId="86"/>
    <cellStyle name="20% - Énfasis4 2" xfId="12"/>
    <cellStyle name="20% - Énfasis4 2 2" xfId="13"/>
    <cellStyle name="20% - Énfasis4 3" xfId="87"/>
    <cellStyle name="20% - Énfasis5 2" xfId="14"/>
    <cellStyle name="20% - Énfasis5 2 2" xfId="15"/>
    <cellStyle name="20% - Énfasis5 3" xfId="88"/>
    <cellStyle name="20% - Énfasis6 2" xfId="16"/>
    <cellStyle name="20% - Énfasis6 2 2" xfId="17"/>
    <cellStyle name="20% - Énfasis6 3" xfId="89"/>
    <cellStyle name="40% - Énfasis1 2" xfId="18"/>
    <cellStyle name="40% - Énfasis1 2 2" xfId="19"/>
    <cellStyle name="40% - Énfasis1 3" xfId="90"/>
    <cellStyle name="40% - Énfasis2 2" xfId="20"/>
    <cellStyle name="40% - Énfasis2 2 2" xfId="21"/>
    <cellStyle name="40% - Énfasis2 3" xfId="91"/>
    <cellStyle name="40% - Énfasis3 2" xfId="22"/>
    <cellStyle name="40% - Énfasis3 2 2" xfId="23"/>
    <cellStyle name="40% - Énfasis3 3" xfId="92"/>
    <cellStyle name="40% - Énfasis4 2" xfId="24"/>
    <cellStyle name="40% - Énfasis4 2 2" xfId="25"/>
    <cellStyle name="40% - Énfasis4 3" xfId="93"/>
    <cellStyle name="40% - Énfasis5 2" xfId="26"/>
    <cellStyle name="40% - Énfasis5 2 2" xfId="27"/>
    <cellStyle name="40% - Énfasis5 3" xfId="94"/>
    <cellStyle name="40% - Énfasis6 2" xfId="28"/>
    <cellStyle name="40% - Énfasis6 2 2" xfId="29"/>
    <cellStyle name="40% - Énfasis6 3" xfId="95"/>
    <cellStyle name="60% - Énfasis1 2" xfId="30"/>
    <cellStyle name="60% - Énfasis1 3" xfId="96"/>
    <cellStyle name="60% - Énfasis2 2" xfId="97"/>
    <cellStyle name="60% - Énfasis3 2" xfId="31"/>
    <cellStyle name="60% - Énfasis3 3" xfId="98"/>
    <cellStyle name="60% - Énfasis4 2" xfId="32"/>
    <cellStyle name="60% - Énfasis4 3" xfId="99"/>
    <cellStyle name="60% - Énfasis5 2" xfId="100"/>
    <cellStyle name="60% - Énfasis6 2" xfId="33"/>
    <cellStyle name="60% - Énfasis6 3" xfId="101"/>
    <cellStyle name="Cálculo 2" xfId="34"/>
    <cellStyle name="Cálculo 3" xfId="102"/>
    <cellStyle name="Celda de comprobación 2" xfId="103"/>
    <cellStyle name="Celda vinculada 2" xfId="104"/>
    <cellStyle name="Encabezado 4 2" xfId="35"/>
    <cellStyle name="Encabezado 4 3" xfId="105"/>
    <cellStyle name="ENDARO" xfId="106"/>
    <cellStyle name="Énfasis1 2" xfId="36"/>
    <cellStyle name="Énfasis1 3" xfId="107"/>
    <cellStyle name="Énfasis2 2" xfId="108"/>
    <cellStyle name="Énfasis3 2" xfId="109"/>
    <cellStyle name="Énfasis4 2" xfId="37"/>
    <cellStyle name="Énfasis4 3" xfId="110"/>
    <cellStyle name="Énfasis5 2" xfId="111"/>
    <cellStyle name="Énfasis6 2" xfId="112"/>
    <cellStyle name="Entrada 2" xfId="38"/>
    <cellStyle name="Entrada 3" xfId="113"/>
    <cellStyle name="Euro" xfId="114"/>
    <cellStyle name="Hipervínculo" xfId="68" builtinId="8"/>
    <cellStyle name="Hipervínculo 2" xfId="70"/>
    <cellStyle name="Hipervínculo 3" xfId="115"/>
    <cellStyle name="Incorrecto 2" xfId="116"/>
    <cellStyle name="JUJU" xfId="117"/>
    <cellStyle name="Millares" xfId="3" builtinId="3"/>
    <cellStyle name="Millares [0]" xfId="80" builtinId="6"/>
    <cellStyle name="Millares 10" xfId="118"/>
    <cellStyle name="Millares 2" xfId="2"/>
    <cellStyle name="Millares 2 2" xfId="41"/>
    <cellStyle name="Millares 2 3" xfId="42"/>
    <cellStyle name="Millares 2 3 2" xfId="71"/>
    <cellStyle name="Millares 2 4" xfId="40"/>
    <cellStyle name="Millares 2 5" xfId="77"/>
    <cellStyle name="Millares 2 6" xfId="119"/>
    <cellStyle name="Millares 3" xfId="43"/>
    <cellStyle name="Millares 3 2" xfId="44"/>
    <cellStyle name="Millares 3 2 2" xfId="73"/>
    <cellStyle name="Millares 3 3" xfId="45"/>
    <cellStyle name="Millares 3 3 2" xfId="74"/>
    <cellStyle name="Millares 3 4" xfId="72"/>
    <cellStyle name="Millares 4" xfId="46"/>
    <cellStyle name="Millares 5" xfId="47"/>
    <cellStyle name="Millares 6" xfId="48"/>
    <cellStyle name="Millares 7" xfId="49"/>
    <cellStyle name="Millares 7 2" xfId="75"/>
    <cellStyle name="Millares 8" xfId="50"/>
    <cellStyle name="Millares 8 2" xfId="76"/>
    <cellStyle name="Millares 9" xfId="39"/>
    <cellStyle name="Moneda" xfId="69" builtinId="4"/>
    <cellStyle name="Moneda 2" xfId="83"/>
    <cellStyle name="Neutral 2" xfId="120"/>
    <cellStyle name="Normal" xfId="0" builtinId="0"/>
    <cellStyle name="Normal 10" xfId="81"/>
    <cellStyle name="Normal 2" xfId="4"/>
    <cellStyle name="Normal 2 2" xfId="51"/>
    <cellStyle name="Normal 2 3" xfId="82"/>
    <cellStyle name="Normal 3" xfId="52"/>
    <cellStyle name="Normal 3 2" xfId="53"/>
    <cellStyle name="Normal 3 3" xfId="121"/>
    <cellStyle name="Normal 4" xfId="54"/>
    <cellStyle name="Normal 5" xfId="55"/>
    <cellStyle name="Normal 6" xfId="56"/>
    <cellStyle name="Normal 7" xfId="57"/>
    <cellStyle name="Normal 8" xfId="58"/>
    <cellStyle name="Normal 8 2" xfId="59"/>
    <cellStyle name="Normal 9" xfId="5"/>
    <cellStyle name="Notas 2" xfId="60"/>
    <cellStyle name="Notas 2 2" xfId="61"/>
    <cellStyle name="Notas 3" xfId="122"/>
    <cellStyle name="Porcentaje" xfId="1" builtinId="5"/>
    <cellStyle name="Porcentaje 3" xfId="79"/>
    <cellStyle name="Porcentual 2" xfId="78"/>
    <cellStyle name="Porcentual 2 2" xfId="123"/>
    <cellStyle name="Salida 2" xfId="62"/>
    <cellStyle name="Salida 3" xfId="124"/>
    <cellStyle name="Texto de advertencia 2" xfId="125"/>
    <cellStyle name="Texto explicativo 2" xfId="126"/>
    <cellStyle name="Título 1 2" xfId="63"/>
    <cellStyle name="Título 2 2" xfId="64"/>
    <cellStyle name="Título 2 3" xfId="128"/>
    <cellStyle name="Título 3 2" xfId="65"/>
    <cellStyle name="Título 3 3" xfId="129"/>
    <cellStyle name="Título 4" xfId="66"/>
    <cellStyle name="Título 5" xfId="127"/>
    <cellStyle name="Total 2" xfId="67"/>
    <cellStyle name="Total 3" xfId="130"/>
  </cellStyles>
  <dxfs count="12961">
    <dxf>
      <font>
        <color rgb="FF9C0006"/>
      </font>
      <fill>
        <patternFill patternType="none">
          <bgColor auto="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dxf>
    <dxf>
      <font>
        <b/>
        <i val="0"/>
        <color rgb="FF9C0006"/>
      </font>
    </dxf>
    <dxf>
      <font>
        <b/>
        <i val="0"/>
        <color rgb="FF9C0006"/>
      </font>
    </dxf>
    <dxf>
      <font>
        <b/>
        <i val="0"/>
        <color rgb="FF9C0006"/>
      </font>
    </dxf>
    <dxf>
      <font>
        <b/>
        <i val="0"/>
        <color rgb="FF9C0006"/>
      </font>
    </dxf>
    <dxf>
      <font>
        <b/>
        <i val="0"/>
        <color rgb="FF9C0006"/>
      </font>
    </dxf>
    <dxf>
      <font>
        <b/>
        <i val="0"/>
        <color rgb="FF9C0006"/>
      </font>
    </dxf>
    <dxf>
      <font>
        <b/>
        <i val="0"/>
        <color rgb="FF0070C0"/>
      </font>
    </dxf>
    <dxf>
      <font>
        <b/>
        <i val="0"/>
        <color rgb="FFC00000"/>
      </font>
    </dxf>
    <dxf>
      <font>
        <b/>
        <i val="0"/>
        <color rgb="FF0070C0"/>
      </font>
    </dxf>
    <dxf>
      <font>
        <b/>
        <i val="0"/>
        <color rgb="FFC00000"/>
      </font>
    </dxf>
    <dxf>
      <font>
        <b/>
        <i val="0"/>
        <color rgb="FF0070C0"/>
      </font>
    </dxf>
    <dxf>
      <font>
        <b/>
        <i val="0"/>
        <color rgb="FFC00000"/>
      </font>
    </dxf>
    <dxf>
      <font>
        <b/>
        <i val="0"/>
        <color rgb="FF0070C0"/>
      </font>
    </dxf>
    <dxf>
      <font>
        <b/>
        <i val="0"/>
        <color rgb="FFC00000"/>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934607"/>
      <color rgb="FF32879E"/>
      <color rgb="FFEA6C6C"/>
      <color rgb="FF002060"/>
      <color rgb="FFFFE98B"/>
      <color rgb="FFFF0000"/>
      <color rgb="FFFFC000"/>
      <color rgb="FFFFE05B"/>
      <color rgb="FF588824"/>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Variación Anual Producción Real</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spPr>
            <a:ln w="19050" cap="rnd">
              <a:solidFill>
                <a:srgbClr val="00B0F0"/>
              </a:solidFill>
              <a:prstDash val="solid"/>
              <a:round/>
            </a:ln>
            <a:effectLst/>
          </c:spPr>
          <c:marker>
            <c:symbol val="circle"/>
            <c:size val="4"/>
            <c:spPr>
              <a:solidFill>
                <a:srgbClr val="00B0F0"/>
              </a:solidFill>
              <a:ln w="9525">
                <a:solidFill>
                  <a:srgbClr val="00B0F0"/>
                </a:solidFill>
              </a:ln>
              <a:effectLst/>
            </c:spPr>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13-4476-8940-8A5242829531}"/>
                </c:ext>
                <c:ext xmlns:c15="http://schemas.microsoft.com/office/drawing/2012/chart" uri="{CE6537A1-D6FC-4f65-9D91-7224C49458BB}">
                  <c15:layout/>
                </c:ext>
              </c:extLst>
            </c:dLbl>
            <c:dLbl>
              <c:idx val="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D13-4476-8940-8A5242829531}"/>
                </c:ext>
                <c:ext xmlns:c15="http://schemas.microsoft.com/office/drawing/2012/chart" uri="{CE6537A1-D6FC-4f65-9D91-7224C49458BB}">
                  <c15:layout/>
                </c:ext>
              </c:extLst>
            </c:dLbl>
            <c:dLbl>
              <c:idx val="1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D13-4476-8940-8A5242829531}"/>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D13-4476-8940-8A5242829531}"/>
                </c:ext>
                <c:ext xmlns:c15="http://schemas.microsoft.com/office/drawing/2012/chart" uri="{CE6537A1-D6FC-4f65-9D91-7224C49458BB}">
                  <c15:layout/>
                </c:ext>
              </c:extLst>
            </c:dLbl>
            <c:dLbl>
              <c:idx val="1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A7F-4D07-8360-D67CA0EE3A34}"/>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D13-4476-8940-8A5242829531}"/>
                </c:ext>
                <c:ext xmlns:c15="http://schemas.microsoft.com/office/drawing/2012/chart" uri="{CE6537A1-D6FC-4f65-9D91-7224C49458BB}">
                  <c15:layout/>
                </c:ext>
              </c:extLst>
            </c:dLbl>
            <c:dLbl>
              <c:idx val="2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D13-4476-8940-8A5242829531}"/>
                </c:ext>
                <c:ext xmlns:c15="http://schemas.microsoft.com/office/drawing/2012/chart" uri="{CE6537A1-D6FC-4f65-9D91-7224C49458BB}">
                  <c15:layout/>
                </c:ext>
              </c:extLst>
            </c:dLbl>
            <c:dLbl>
              <c:idx val="27"/>
              <c:layout>
                <c:manualLayout>
                  <c:x val="-2.0851483097004474E-2"/>
                  <c:y val="4.40329652670967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D13-4476-8940-8A5242829531}"/>
                </c:ext>
                <c:ext xmlns:c15="http://schemas.microsoft.com/office/drawing/2012/chart" uri="{CE6537A1-D6FC-4f65-9D91-7224C49458BB}">
                  <c15:layout/>
                </c:ext>
              </c:extLst>
            </c:dLbl>
            <c:dLbl>
              <c:idx val="2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A7F-4D07-8360-D67CA0EE3A34}"/>
                </c:ext>
                <c:ext xmlns:c15="http://schemas.microsoft.com/office/drawing/2012/chart" uri="{CE6537A1-D6FC-4f65-9D91-7224C49458BB}">
                  <c15:layout/>
                </c:ext>
              </c:extLst>
            </c:dLbl>
            <c:dLbl>
              <c:idx val="3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D13-4476-8940-8A5242829531}"/>
                </c:ext>
                <c:ext xmlns:c15="http://schemas.microsoft.com/office/drawing/2012/chart" uri="{CE6537A1-D6FC-4f65-9D91-7224C49458BB}">
                  <c15:layout/>
                </c:ext>
              </c:extLst>
            </c:dLbl>
            <c:dLbl>
              <c:idx val="3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D13-4476-8940-8A5242829531}"/>
                </c:ext>
                <c:ext xmlns:c15="http://schemas.microsoft.com/office/drawing/2012/chart" uri="{CE6537A1-D6FC-4f65-9D91-7224C49458BB}">
                  <c15:layout/>
                </c:ext>
              </c:extLst>
            </c:dLbl>
            <c:dLbl>
              <c:idx val="4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A7F-4D07-8360-D67CA0EE3A34}"/>
                </c:ext>
                <c:ext xmlns:c15="http://schemas.microsoft.com/office/drawing/2012/chart" uri="{CE6537A1-D6FC-4f65-9D91-7224C49458BB}">
                  <c15:layout/>
                </c:ext>
              </c:extLst>
            </c:dLbl>
            <c:dLbl>
              <c:idx val="4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D13-4476-8940-8A5242829531}"/>
                </c:ext>
                <c:ext xmlns:c15="http://schemas.microsoft.com/office/drawing/2012/chart" uri="{CE6537A1-D6FC-4f65-9D91-7224C49458BB}">
                  <c15:layout/>
                </c:ext>
              </c:extLst>
            </c:dLbl>
            <c:dLbl>
              <c:idx val="4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A7F-4D07-8360-D67CA0EE3A34}"/>
                </c:ext>
                <c:ext xmlns:c15="http://schemas.microsoft.com/office/drawing/2012/chart" uri="{CE6537A1-D6FC-4f65-9D91-7224C49458BB}">
                  <c15:layout/>
                </c:ext>
              </c:extLst>
            </c:dLbl>
            <c:dLbl>
              <c:idx val="5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F7C-4CE0-BC77-B50314D3A55A}"/>
                </c:ext>
                <c:ext xmlns:c15="http://schemas.microsoft.com/office/drawing/2012/chart" uri="{CE6537A1-D6FC-4f65-9D91-7224C49458BB}">
                  <c15:layout/>
                </c:ext>
              </c:extLst>
            </c:dLbl>
            <c:dLbl>
              <c:idx val="51"/>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D13-4476-8940-8A5242829531}"/>
                </c:ext>
                <c:ext xmlns:c15="http://schemas.microsoft.com/office/drawing/2012/chart" uri="{CE6537A1-D6FC-4f65-9D91-7224C49458BB}"/>
              </c:extLst>
            </c:dLbl>
            <c:dLbl>
              <c:idx val="5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A7F-4D07-8360-D67CA0EE3A34}"/>
                </c:ext>
                <c:ext xmlns:c15="http://schemas.microsoft.com/office/drawing/2012/chart" uri="{CE6537A1-D6FC-4f65-9D91-7224C49458BB}"/>
              </c:extLst>
            </c:dLbl>
            <c:dLbl>
              <c:idx val="5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A7F-4D07-8360-D67CA0EE3A34}"/>
                </c:ext>
                <c:ext xmlns:c15="http://schemas.microsoft.com/office/drawing/2012/chart" uri="{CE6537A1-D6FC-4f65-9D91-7224C49458BB}"/>
              </c:extLst>
            </c:dLbl>
            <c:dLbl>
              <c:idx val="55"/>
              <c:delete val="1"/>
              <c:extLst xmlns:c16r2="http://schemas.microsoft.com/office/drawing/2015/06/chart">
                <c:ext xmlns:c16="http://schemas.microsoft.com/office/drawing/2014/chart" uri="{C3380CC4-5D6E-409C-BE32-E72D297353CC}">
                  <c16:uniqueId val="{0000000C-DD13-4476-8940-8A5242829531}"/>
                </c:ext>
                <c:ext xmlns:c15="http://schemas.microsoft.com/office/drawing/2012/chart" uri="{CE6537A1-D6FC-4f65-9D91-7224C49458BB}"/>
              </c:extLst>
            </c:dLbl>
            <c:dLbl>
              <c:idx val="5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A7F-4D07-8360-D67CA0EE3A34}"/>
                </c:ext>
                <c:ext xmlns:c15="http://schemas.microsoft.com/office/drawing/2012/chart" uri="{CE6537A1-D6FC-4f65-9D91-7224C49458BB}"/>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D13-4476-8940-8A5242829531}"/>
                </c:ext>
                <c:ext xmlns:c15="http://schemas.microsoft.com/office/drawing/2012/chart" uri="{CE6537A1-D6FC-4f65-9D91-7224C49458BB}"/>
              </c:extLst>
            </c:dLbl>
            <c:dLbl>
              <c:idx val="6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D13-4476-8940-8A5242829531}"/>
                </c:ext>
                <c:ext xmlns:c15="http://schemas.microsoft.com/office/drawing/2012/chart" uri="{CE6537A1-D6FC-4f65-9D91-7224C49458BB}"/>
              </c:extLst>
            </c:dLbl>
            <c:dLbl>
              <c:idx val="64"/>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D13-4476-8940-8A5242829531}"/>
                </c:ext>
                <c:ext xmlns:c15="http://schemas.microsoft.com/office/drawing/2012/chart" uri="{CE6537A1-D6FC-4f65-9D91-7224C49458BB}"/>
              </c:extLst>
            </c:dLbl>
            <c:dLbl>
              <c:idx val="6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D13-4476-8940-8A5242829531}"/>
                </c:ext>
                <c:ext xmlns:c15="http://schemas.microsoft.com/office/drawing/2012/chart" uri="{CE6537A1-D6FC-4f65-9D91-7224C49458BB}"/>
              </c:extLst>
            </c:dLbl>
            <c:dLbl>
              <c:idx val="7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D13-4476-8940-8A524282953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EMMET'!$A$85:$A$135</c:f>
              <c:numCache>
                <c:formatCode>mmm\-yy</c:formatCode>
                <c:ptCount val="51"/>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numCache>
            </c:numRef>
          </c:cat>
          <c:val>
            <c:numRef>
              <c:f>'Datos EMMET'!$B$85:$B$135</c:f>
              <c:numCache>
                <c:formatCode>0.0%</c:formatCode>
                <c:ptCount val="51"/>
                <c:pt idx="0">
                  <c:v>-8.0000000000000002E-3</c:v>
                </c:pt>
                <c:pt idx="1">
                  <c:v>0.03</c:v>
                </c:pt>
                <c:pt idx="2">
                  <c:v>2.7999999999999997E-2</c:v>
                </c:pt>
                <c:pt idx="3">
                  <c:v>3.2000000000000001E-2</c:v>
                </c:pt>
                <c:pt idx="4">
                  <c:v>-1.3000000000000001E-2</c:v>
                </c:pt>
                <c:pt idx="5">
                  <c:v>3.2000000000000001E-2</c:v>
                </c:pt>
                <c:pt idx="6">
                  <c:v>-1.1000000000000001E-2</c:v>
                </c:pt>
                <c:pt idx="7">
                  <c:v>3.5000000000000003E-2</c:v>
                </c:pt>
                <c:pt idx="8">
                  <c:v>1E-3</c:v>
                </c:pt>
                <c:pt idx="9">
                  <c:v>3.0000000000000001E-3</c:v>
                </c:pt>
                <c:pt idx="10">
                  <c:v>2.1000000000000001E-2</c:v>
                </c:pt>
                <c:pt idx="11">
                  <c:v>-1.4999999999999999E-2</c:v>
                </c:pt>
                <c:pt idx="12">
                  <c:v>3.2000000000000001E-2</c:v>
                </c:pt>
                <c:pt idx="13">
                  <c:v>3.7000000000000005E-2</c:v>
                </c:pt>
                <c:pt idx="14">
                  <c:v>4.5999999999999999E-2</c:v>
                </c:pt>
                <c:pt idx="15">
                  <c:v>-8.900000000000001E-2</c:v>
                </c:pt>
                <c:pt idx="16">
                  <c:v>-0.35799999999999998</c:v>
                </c:pt>
                <c:pt idx="17">
                  <c:v>-0.26200000000000001</c:v>
                </c:pt>
                <c:pt idx="18">
                  <c:v>-9.9000000000000005E-2</c:v>
                </c:pt>
                <c:pt idx="19">
                  <c:v>-8.5000000000000006E-2</c:v>
                </c:pt>
                <c:pt idx="20">
                  <c:v>-0.10300000000000001</c:v>
                </c:pt>
                <c:pt idx="21">
                  <c:v>-0.03</c:v>
                </c:pt>
                <c:pt idx="22">
                  <c:v>-2.7000000000000003E-2</c:v>
                </c:pt>
                <c:pt idx="23">
                  <c:v>-2E-3</c:v>
                </c:pt>
                <c:pt idx="24">
                  <c:v>1.4999999999999999E-2</c:v>
                </c:pt>
                <c:pt idx="25">
                  <c:v>-1.6E-2</c:v>
                </c:pt>
                <c:pt idx="26">
                  <c:v>6.0000000000000001E-3</c:v>
                </c:pt>
                <c:pt idx="27">
                  <c:v>0.20699999999999999</c:v>
                </c:pt>
                <c:pt idx="28">
                  <c:v>0.60799999999999998</c:v>
                </c:pt>
                <c:pt idx="29">
                  <c:v>5.5999999999999994E-2</c:v>
                </c:pt>
                <c:pt idx="30">
                  <c:v>0.20800000000000002</c:v>
                </c:pt>
                <c:pt idx="31">
                  <c:v>0.20100000000000001</c:v>
                </c:pt>
                <c:pt idx="32">
                  <c:v>0.22900000000000001</c:v>
                </c:pt>
                <c:pt idx="33">
                  <c:v>0.155</c:v>
                </c:pt>
                <c:pt idx="34">
                  <c:v>0.10100000000000001</c:v>
                </c:pt>
                <c:pt idx="35">
                  <c:v>0.13900000000000001</c:v>
                </c:pt>
                <c:pt idx="36">
                  <c:v>0.13100000000000001</c:v>
                </c:pt>
                <c:pt idx="37">
                  <c:v>0.151</c:v>
                </c:pt>
                <c:pt idx="38">
                  <c:v>0.107</c:v>
                </c:pt>
                <c:pt idx="39">
                  <c:v>0.12300000000000001</c:v>
                </c:pt>
                <c:pt idx="40">
                  <c:v>0.13500000000000001</c:v>
                </c:pt>
                <c:pt idx="41">
                  <c:v>0.46200000000000002</c:v>
                </c:pt>
                <c:pt idx="42">
                  <c:v>0.12300000000000001</c:v>
                </c:pt>
                <c:pt idx="43">
                  <c:v>5.2000000000000005E-2</c:v>
                </c:pt>
                <c:pt idx="44">
                  <c:v>9.0999999999999998E-2</c:v>
                </c:pt>
                <c:pt idx="45">
                  <c:v>6.9000000000000006E-2</c:v>
                </c:pt>
                <c:pt idx="46">
                  <c:v>5.2999999999999999E-2</c:v>
                </c:pt>
                <c:pt idx="47">
                  <c:v>4.4999999999999998E-2</c:v>
                </c:pt>
                <c:pt idx="48">
                  <c:v>5.0000000000000001E-3</c:v>
                </c:pt>
                <c:pt idx="49">
                  <c:v>2E-3</c:v>
                </c:pt>
                <c:pt idx="50">
                  <c:v>4.0000000000000001E-3</c:v>
                </c:pt>
              </c:numCache>
            </c:numRef>
          </c:val>
          <c:smooth val="0"/>
          <c:extLst xmlns:c16r2="http://schemas.microsoft.com/office/drawing/2015/06/chart">
            <c:ext xmlns:c16="http://schemas.microsoft.com/office/drawing/2014/chart" uri="{C3380CC4-5D6E-409C-BE32-E72D297353CC}">
              <c16:uniqueId val="{00000012-DD13-4476-8940-8A5242829531}"/>
            </c:ext>
          </c:extLst>
        </c:ser>
        <c:dLbls>
          <c:showLegendKey val="0"/>
          <c:showVal val="0"/>
          <c:showCatName val="0"/>
          <c:showSerName val="0"/>
          <c:showPercent val="0"/>
          <c:showBubbleSize val="0"/>
        </c:dLbls>
        <c:marker val="1"/>
        <c:smooth val="0"/>
        <c:axId val="193175680"/>
        <c:axId val="193177640"/>
      </c:lineChart>
      <c:dateAx>
        <c:axId val="193175680"/>
        <c:scaling>
          <c:orientation val="minMax"/>
        </c:scaling>
        <c:delete val="0"/>
        <c:axPos val="b"/>
        <c:numFmt formatCode="mmm\-yy" sourceLinked="1"/>
        <c:majorTickMark val="out"/>
        <c:minorTickMark val="none"/>
        <c:tickLblPos val="nextTo"/>
        <c:spPr>
          <a:noFill/>
          <a:ln w="9525" cap="flat" cmpd="sng" algn="ctr">
            <a:solidFill>
              <a:schemeClr val="tx2">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93177640"/>
        <c:crosses val="autoZero"/>
        <c:auto val="1"/>
        <c:lblOffset val="100"/>
        <c:baseTimeUnit val="months"/>
      </c:dateAx>
      <c:valAx>
        <c:axId val="193177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9317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Variación Trimestral PIB - Industrias Manufactureras - Comercio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2"/>
          <c:order val="0"/>
          <c:tx>
            <c:strRef>
              <c:f>'Datos PIB'!$J$1</c:f>
              <c:strCache>
                <c:ptCount val="1"/>
                <c:pt idx="0">
                  <c:v>Industrias manufactureras</c:v>
                </c:pt>
              </c:strCache>
            </c:strRef>
          </c:tx>
          <c:spPr>
            <a:ln w="28575" cap="rnd">
              <a:solidFill>
                <a:schemeClr val="accent3"/>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PIB'!$J$2:$J$29</c:f>
              <c:numCache>
                <c:formatCode>_(* #,##0.0_);_(* \(#,##0.0\);_(* "-"??_);_(@_)</c:formatCode>
                <c:ptCount val="28"/>
                <c:pt idx="0">
                  <c:v>4.9362463649243153</c:v>
                </c:pt>
                <c:pt idx="1">
                  <c:v>3.2686939914793527</c:v>
                </c:pt>
                <c:pt idx="2">
                  <c:v>6.5906875609207418</c:v>
                </c:pt>
                <c:pt idx="3">
                  <c:v>4.2326497847186602</c:v>
                </c:pt>
                <c:pt idx="4">
                  <c:v>1.0800056842404473</c:v>
                </c:pt>
                <c:pt idx="5">
                  <c:v>0.66842067837586683</c:v>
                </c:pt>
                <c:pt idx="6">
                  <c:v>-0.37276691517794802</c:v>
                </c:pt>
                <c:pt idx="7">
                  <c:v>-1.0297001961333621</c:v>
                </c:pt>
                <c:pt idx="8">
                  <c:v>-2.9734289329396972</c:v>
                </c:pt>
                <c:pt idx="9">
                  <c:v>3.3199124108215017</c:v>
                </c:pt>
                <c:pt idx="10">
                  <c:v>1.7225555947758551</c:v>
                </c:pt>
                <c:pt idx="11">
                  <c:v>1.5853917474697425</c:v>
                </c:pt>
                <c:pt idx="12">
                  <c:v>5.6799246540607129</c:v>
                </c:pt>
                <c:pt idx="13">
                  <c:v>-0.9024406918711918</c:v>
                </c:pt>
                <c:pt idx="14">
                  <c:v>-0.34700534388230153</c:v>
                </c:pt>
                <c:pt idx="15">
                  <c:v>-2.7868738242872837E-2</c:v>
                </c:pt>
                <c:pt idx="16">
                  <c:v>-1.5561801604168153</c:v>
                </c:pt>
                <c:pt idx="17">
                  <c:v>0.4622283546050312</c:v>
                </c:pt>
                <c:pt idx="18">
                  <c:v>3.4055296329827911</c:v>
                </c:pt>
                <c:pt idx="19">
                  <c:v>4.6275001742281745</c:v>
                </c:pt>
                <c:pt idx="20">
                  <c:v>4.4359331476323121</c:v>
                </c:pt>
                <c:pt idx="21">
                  <c:v>5.9126493613514555</c:v>
                </c:pt>
                <c:pt idx="22">
                  <c:v>2.0878232758620783</c:v>
                </c:pt>
                <c:pt idx="23">
                  <c:v>1.4587357623393018</c:v>
                </c:pt>
                <c:pt idx="24">
                  <c:v>1.2469160498766314</c:v>
                </c:pt>
                <c:pt idx="25">
                  <c:v>-3.0668482137067912</c:v>
                </c:pt>
                <c:pt idx="26">
                  <c:v>-0.93679905000659858</c:v>
                </c:pt>
                <c:pt idx="27">
                  <c:v>-1.378676470588232</c:v>
                </c:pt>
              </c:numCache>
            </c:numRef>
          </c:val>
          <c:smooth val="0"/>
          <c:extLst xmlns:c16r2="http://schemas.microsoft.com/office/drawing/2015/06/chart">
            <c:ext xmlns:c16="http://schemas.microsoft.com/office/drawing/2014/chart" uri="{C3380CC4-5D6E-409C-BE32-E72D297353CC}">
              <c16:uniqueId val="{00000000-0B56-425F-9502-C43D96717809}"/>
            </c:ext>
          </c:extLst>
        </c:ser>
        <c:ser>
          <c:idx val="4"/>
          <c:order val="1"/>
          <c:tx>
            <c:strRef>
              <c:f>'Datos PIB'!$K$1</c:f>
              <c:strCache>
                <c:ptCount val="1"/>
                <c:pt idx="0">
                  <c:v>Comercio, reparación, restaurantes y hoteles</c:v>
                </c:pt>
              </c:strCache>
            </c:strRef>
          </c:tx>
          <c:spPr>
            <a:ln w="28575" cap="rnd">
              <a:solidFill>
                <a:schemeClr val="accent5"/>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PIB'!$K$2:$K$29</c:f>
              <c:numCache>
                <c:formatCode>_(* #,##0.0_);_(* \(#,##0.0\);_(* "-"??_);_(@_)</c:formatCode>
                <c:ptCount val="28"/>
                <c:pt idx="0">
                  <c:v>6.5306450317294633</c:v>
                </c:pt>
                <c:pt idx="1">
                  <c:v>7.4077021005728909</c:v>
                </c:pt>
                <c:pt idx="2">
                  <c:v>7.0800591301641589</c:v>
                </c:pt>
                <c:pt idx="3">
                  <c:v>5.883250667684095</c:v>
                </c:pt>
                <c:pt idx="4">
                  <c:v>5.376263007087914</c:v>
                </c:pt>
                <c:pt idx="5">
                  <c:v>4.4521816430846712</c:v>
                </c:pt>
                <c:pt idx="6">
                  <c:v>3.0661919639613444</c:v>
                </c:pt>
                <c:pt idx="7">
                  <c:v>2.7889881810319963</c:v>
                </c:pt>
                <c:pt idx="8">
                  <c:v>3.234347048300549</c:v>
                </c:pt>
                <c:pt idx="9">
                  <c:v>4.5106382978723474</c:v>
                </c:pt>
                <c:pt idx="10">
                  <c:v>4.7585477617201377</c:v>
                </c:pt>
                <c:pt idx="11">
                  <c:v>5.665007361705122</c:v>
                </c:pt>
                <c:pt idx="12">
                  <c:v>5.406529423996659</c:v>
                </c:pt>
                <c:pt idx="13">
                  <c:v>4.9402823018458264</c:v>
                </c:pt>
                <c:pt idx="14">
                  <c:v>4.5760430686406579</c:v>
                </c:pt>
                <c:pt idx="15">
                  <c:v>5.2219494393205537</c:v>
                </c:pt>
                <c:pt idx="16">
                  <c:v>5.1818241599263359</c:v>
                </c:pt>
                <c:pt idx="17">
                  <c:v>4.2227108122090016</c:v>
                </c:pt>
                <c:pt idx="18">
                  <c:v>5.3861003861003951</c:v>
                </c:pt>
                <c:pt idx="19">
                  <c:v>3.6763778534493667</c:v>
                </c:pt>
                <c:pt idx="20">
                  <c:v>3.4260706470772107</c:v>
                </c:pt>
                <c:pt idx="21">
                  <c:v>2.6121486629025412</c:v>
                </c:pt>
                <c:pt idx="22">
                  <c:v>1.5143188618184098</c:v>
                </c:pt>
                <c:pt idx="23">
                  <c:v>2.9864363481540153</c:v>
                </c:pt>
                <c:pt idx="24">
                  <c:v>0.3989602853170453</c:v>
                </c:pt>
                <c:pt idx="25">
                  <c:v>1.8805175958398905</c:v>
                </c:pt>
                <c:pt idx="26">
                  <c:v>2.2075187969924741</c:v>
                </c:pt>
                <c:pt idx="27">
                  <c:v>0.30120481927711751</c:v>
                </c:pt>
              </c:numCache>
            </c:numRef>
          </c:val>
          <c:smooth val="0"/>
          <c:extLst xmlns:c16r2="http://schemas.microsoft.com/office/drawing/2015/06/chart">
            <c:ext xmlns:c16="http://schemas.microsoft.com/office/drawing/2014/chart" uri="{C3380CC4-5D6E-409C-BE32-E72D297353CC}">
              <c16:uniqueId val="{00000001-0B56-425F-9502-C43D96717809}"/>
            </c:ext>
          </c:extLst>
        </c:ser>
        <c:ser>
          <c:idx val="6"/>
          <c:order val="2"/>
          <c:tx>
            <c:strRef>
              <c:f>'Datos PIB'!$L$1</c:f>
              <c:strCache>
                <c:ptCount val="1"/>
                <c:pt idx="0">
                  <c:v>PRODUCTO INTERNO BRUTO</c:v>
                </c:pt>
              </c:strCache>
            </c:strRef>
          </c:tx>
          <c:spPr>
            <a:ln w="28575" cap="rnd">
              <a:solidFill>
                <a:schemeClr val="accent1">
                  <a:lumMod val="60000"/>
                </a:schemeClr>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PIB'!$L$2:$L$29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0B56-425F-9502-C43D96717809}"/>
            </c:ext>
          </c:extLst>
        </c:ser>
        <c:dLbls>
          <c:showLegendKey val="0"/>
          <c:showVal val="0"/>
          <c:showCatName val="0"/>
          <c:showSerName val="0"/>
          <c:showPercent val="0"/>
          <c:showBubbleSize val="0"/>
        </c:dLbls>
        <c:smooth val="0"/>
        <c:axId val="404523568"/>
        <c:axId val="404526312"/>
      </c:lineChart>
      <c:catAx>
        <c:axId val="40452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526312"/>
        <c:crosses val="autoZero"/>
        <c:auto val="1"/>
        <c:lblAlgn val="ctr"/>
        <c:lblOffset val="100"/>
        <c:noMultiLvlLbl val="0"/>
      </c:catAx>
      <c:valAx>
        <c:axId val="404526312"/>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523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Variación Trimestral PIB - Agricultura - Minas y Cantera - Construcción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'Datos PIB'!$P$1</c:f>
              <c:strCache>
                <c:ptCount val="1"/>
                <c:pt idx="0">
                  <c:v>Explotación de minas y canteras</c:v>
                </c:pt>
              </c:strCache>
            </c:strRef>
          </c:tx>
          <c:spPr>
            <a:ln w="28575" cap="rnd">
              <a:solidFill>
                <a:schemeClr val="accent1"/>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PIB'!$P$2:$P$29</c:f>
              <c:numCache>
                <c:formatCode>_(* #,##0.0_);_(* \(#,##0.0\);_(* "-"??_);_(@_)</c:formatCode>
                <c:ptCount val="28"/>
                <c:pt idx="0">
                  <c:v>9.1392715864138552</c:v>
                </c:pt>
                <c:pt idx="1">
                  <c:v>11.115553778488604</c:v>
                </c:pt>
                <c:pt idx="2">
                  <c:v>19.292820650712557</c:v>
                </c:pt>
                <c:pt idx="3">
                  <c:v>18.373294476089555</c:v>
                </c:pt>
                <c:pt idx="4">
                  <c:v>12.235970503687028</c:v>
                </c:pt>
                <c:pt idx="5">
                  <c:v>7.8565431210267462</c:v>
                </c:pt>
                <c:pt idx="6">
                  <c:v>0.48461625154965304</c:v>
                </c:pt>
                <c:pt idx="7">
                  <c:v>1.3876454789615025</c:v>
                </c:pt>
                <c:pt idx="8">
                  <c:v>1.6035634743875278</c:v>
                </c:pt>
                <c:pt idx="9">
                  <c:v>4.7820284697508839</c:v>
                </c:pt>
                <c:pt idx="10">
                  <c:v>6.6509645580977974</c:v>
                </c:pt>
                <c:pt idx="11">
                  <c:v>6.9315673289183337</c:v>
                </c:pt>
                <c:pt idx="12">
                  <c:v>4.2854011398509471</c:v>
                </c:pt>
                <c:pt idx="13">
                  <c:v>-3.3220123116111182</c:v>
                </c:pt>
                <c:pt idx="14">
                  <c:v>-2.0506888211168359</c:v>
                </c:pt>
                <c:pt idx="15">
                  <c:v>-3.5920726672171668</c:v>
                </c:pt>
                <c:pt idx="16">
                  <c:v>2.1019442984766101E-2</c:v>
                </c:pt>
                <c:pt idx="17">
                  <c:v>3.9082226369524733</c:v>
                </c:pt>
                <c:pt idx="18">
                  <c:v>-1.0629160403693305</c:v>
                </c:pt>
                <c:pt idx="19">
                  <c:v>-1.841541755888656</c:v>
                </c:pt>
                <c:pt idx="20">
                  <c:v>-5.1802038457497019</c:v>
                </c:pt>
                <c:pt idx="21">
                  <c:v>-7.3217115689381984</c:v>
                </c:pt>
                <c:pt idx="22">
                  <c:v>-6.890938686923505</c:v>
                </c:pt>
                <c:pt idx="23">
                  <c:v>-8.6714659685863893</c:v>
                </c:pt>
                <c:pt idx="24">
                  <c:v>-8.5438829787234027</c:v>
                </c:pt>
                <c:pt idx="25">
                  <c:v>-4.9361605107159079</c:v>
                </c:pt>
                <c:pt idx="26">
                  <c:v>-0.97902097902098717</c:v>
                </c:pt>
                <c:pt idx="27">
                  <c:v>0.48966917472830573</c:v>
                </c:pt>
              </c:numCache>
            </c:numRef>
          </c:val>
          <c:smooth val="0"/>
          <c:extLst xmlns:c16r2="http://schemas.microsoft.com/office/drawing/2015/06/chart">
            <c:ext xmlns:c16="http://schemas.microsoft.com/office/drawing/2014/chart" uri="{C3380CC4-5D6E-409C-BE32-E72D297353CC}">
              <c16:uniqueId val="{00000000-419E-45A3-B69C-4D9550A82491}"/>
            </c:ext>
          </c:extLst>
        </c:ser>
        <c:ser>
          <c:idx val="1"/>
          <c:order val="1"/>
          <c:tx>
            <c:strRef>
              <c:f>'Datos PIB'!$Q$1</c:f>
              <c:strCache>
                <c:ptCount val="1"/>
                <c:pt idx="0">
                  <c:v>Construcción</c:v>
                </c:pt>
              </c:strCache>
            </c:strRef>
          </c:tx>
          <c:spPr>
            <a:ln w="28575" cap="rnd">
              <a:solidFill>
                <a:schemeClr val="accent3"/>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PIB'!$Q$2:$Q$29</c:f>
              <c:numCache>
                <c:formatCode>_(* #,##0.0_);_(* \(#,##0.0\);_(* "-"??_);_(@_)</c:formatCode>
                <c:ptCount val="28"/>
                <c:pt idx="0">
                  <c:v>0.99100472633023173</c:v>
                </c:pt>
                <c:pt idx="1">
                  <c:v>10.544703827219308</c:v>
                </c:pt>
                <c:pt idx="2">
                  <c:v>14.220972026879195</c:v>
                </c:pt>
                <c:pt idx="3">
                  <c:v>7.4925500212856662</c:v>
                </c:pt>
                <c:pt idx="4">
                  <c:v>14.492753623188406</c:v>
                </c:pt>
                <c:pt idx="5">
                  <c:v>16.190202557103859</c:v>
                </c:pt>
                <c:pt idx="6">
                  <c:v>-4.4192091941442015</c:v>
                </c:pt>
                <c:pt idx="7">
                  <c:v>-0.9768976897689754</c:v>
                </c:pt>
                <c:pt idx="8">
                  <c:v>6.1445147679324918</c:v>
                </c:pt>
                <c:pt idx="9">
                  <c:v>3.041543026706222</c:v>
                </c:pt>
                <c:pt idx="10">
                  <c:v>22.573718866304034</c:v>
                </c:pt>
                <c:pt idx="11">
                  <c:v>15.544594054126122</c:v>
                </c:pt>
                <c:pt idx="12">
                  <c:v>14.770186335403722</c:v>
                </c:pt>
                <c:pt idx="13">
                  <c:v>9.0352771778257761</c:v>
                </c:pt>
                <c:pt idx="14">
                  <c:v>11.14095527268482</c:v>
                </c:pt>
                <c:pt idx="15">
                  <c:v>6.5189800392292625</c:v>
                </c:pt>
                <c:pt idx="16">
                  <c:v>2.3379153588050769</c:v>
                </c:pt>
                <c:pt idx="17">
                  <c:v>7.8683834048640904</c:v>
                </c:pt>
                <c:pt idx="18">
                  <c:v>-0.2626878217925821</c:v>
                </c:pt>
                <c:pt idx="19">
                  <c:v>4.9935008665511305</c:v>
                </c:pt>
                <c:pt idx="20">
                  <c:v>6.1872025383395055</c:v>
                </c:pt>
                <c:pt idx="21">
                  <c:v>1.1528259538869747</c:v>
                </c:pt>
                <c:pt idx="22">
                  <c:v>7.2376738305941899</c:v>
                </c:pt>
                <c:pt idx="23">
                  <c:v>3.7449705973382947</c:v>
                </c:pt>
                <c:pt idx="24">
                  <c:v>-1.4143426294820642</c:v>
                </c:pt>
                <c:pt idx="25">
                  <c:v>0.86737266767525512</c:v>
                </c:pt>
                <c:pt idx="26">
                  <c:v>-1.7879948914431623</c:v>
                </c:pt>
                <c:pt idx="27">
                  <c:v>-0.62649164677803526</c:v>
                </c:pt>
              </c:numCache>
            </c:numRef>
          </c:val>
          <c:smooth val="0"/>
          <c:extLst xmlns:c16r2="http://schemas.microsoft.com/office/drawing/2015/06/chart">
            <c:ext xmlns:c16="http://schemas.microsoft.com/office/drawing/2014/chart" uri="{C3380CC4-5D6E-409C-BE32-E72D297353CC}">
              <c16:uniqueId val="{00000001-419E-45A3-B69C-4D9550A82491}"/>
            </c:ext>
          </c:extLst>
        </c:ser>
        <c:ser>
          <c:idx val="2"/>
          <c:order val="2"/>
          <c:tx>
            <c:strRef>
              <c:f>'Datos PIB'!$R$1</c:f>
              <c:strCache>
                <c:ptCount val="1"/>
                <c:pt idx="0">
                  <c:v>PRODUCTO INTERNO BRUTO</c:v>
                </c:pt>
              </c:strCache>
            </c:strRef>
          </c:tx>
          <c:spPr>
            <a:ln w="28575" cap="rnd">
              <a:solidFill>
                <a:schemeClr val="accent5"/>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PIB'!$R$2:$R$29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419E-45A3-B69C-4D9550A82491}"/>
            </c:ext>
          </c:extLst>
        </c:ser>
        <c:dLbls>
          <c:showLegendKey val="0"/>
          <c:showVal val="0"/>
          <c:showCatName val="0"/>
          <c:showSerName val="0"/>
          <c:showPercent val="0"/>
          <c:showBubbleSize val="0"/>
        </c:dLbls>
        <c:smooth val="0"/>
        <c:axId val="404529056"/>
        <c:axId val="404527488"/>
      </c:lineChart>
      <c:catAx>
        <c:axId val="40452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527488"/>
        <c:crosses val="autoZero"/>
        <c:auto val="1"/>
        <c:lblAlgn val="ctr"/>
        <c:lblOffset val="100"/>
        <c:noMultiLvlLbl val="0"/>
      </c:catAx>
      <c:valAx>
        <c:axId val="404527488"/>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529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Variación Trimestral PIB Total - Transporte, Almacenamiento y Telec</a:t>
            </a:r>
            <a:r>
              <a:rPr lang="es-CO" sz="1600" baseline="0"/>
              <a:t> - Transporte Terrestre</a:t>
            </a:r>
            <a:endParaRPr lang="es-CO" sz="16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'Datos PIB'!$C$1</c:f>
              <c:strCache>
                <c:ptCount val="1"/>
                <c:pt idx="0">
                  <c:v>PIB Transporte Terrestre</c:v>
                </c:pt>
              </c:strCache>
            </c:strRef>
          </c:tx>
          <c:spPr>
            <a:ln w="31750" cap="rnd">
              <a:solidFill>
                <a:schemeClr val="accent1"/>
              </a:solidFill>
              <a:round/>
            </a:ln>
            <a:effectLst/>
          </c:spPr>
          <c:marker>
            <c:symbol val="circle"/>
            <c:size val="17"/>
            <c:spPr>
              <a:solidFill>
                <a:schemeClr val="accent1"/>
              </a:solidFill>
              <a:ln>
                <a:noFill/>
              </a:ln>
              <a:effectLst/>
            </c:spPr>
          </c:marker>
          <c:dLbls>
            <c:dLbl>
              <c:idx val="13"/>
              <c:layout>
                <c:manualLayout>
                  <c:x val="-2.5472572903780931E-2"/>
                  <c:y val="6.168807846387622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08-40D1-AE79-76F8EB88C0B0}"/>
                </c:ext>
                <c:ext xmlns:c15="http://schemas.microsoft.com/office/drawing/2012/chart" uri="{CE6537A1-D6FC-4f65-9D91-7224C49458BB}"/>
              </c:extLst>
            </c:dLbl>
            <c:dLbl>
              <c:idx val="14"/>
              <c:layout>
                <c:manualLayout>
                  <c:x val="-2.4206508969390313E-2"/>
                  <c:y val="5.614035087719297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38-449E-925D-4B32C9C146E1}"/>
                </c:ext>
                <c:ext xmlns:c15="http://schemas.microsoft.com/office/drawing/2012/chart" uri="{CE6537A1-D6FC-4f65-9D91-7224C49458BB}"/>
              </c:extLst>
            </c:dLbl>
            <c:dLbl>
              <c:idx val="16"/>
              <c:layout>
                <c:manualLayout>
                  <c:x val="-2.668780098424637E-2"/>
                  <c:y val="-1.136880001384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38-449E-925D-4B32C9C146E1}"/>
                </c:ext>
                <c:ext xmlns:c15="http://schemas.microsoft.com/office/drawing/2012/chart" uri="{CE6537A1-D6FC-4f65-9D91-7224C49458BB}"/>
              </c:extLst>
            </c:dLbl>
            <c:dLbl>
              <c:idx val="17"/>
              <c:layout>
                <c:manualLayout>
                  <c:x val="-2.476559058616281E-2"/>
                  <c:y val="-1.15662384307224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08-40D1-AE79-76F8EB88C0B0}"/>
                </c:ext>
                <c:ext xmlns:c15="http://schemas.microsoft.com/office/drawing/2012/chart" uri="{CE6537A1-D6FC-4f65-9D91-7224C49458BB}"/>
              </c:extLst>
            </c:dLbl>
            <c:dLbl>
              <c:idx val="18"/>
              <c:layout>
                <c:manualLayout>
                  <c:x val="-2.476559058616281E-2"/>
                  <c:y val="2.891670120182242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08-40D1-AE79-76F8EB88C0B0}"/>
                </c:ext>
                <c:ext xmlns:c15="http://schemas.microsoft.com/office/drawing/2012/chart" uri="{CE6537A1-D6FC-4f65-9D91-7224C49458BB}"/>
              </c:extLst>
            </c:dLbl>
            <c:dLbl>
              <c:idx val="19"/>
              <c:layout>
                <c:manualLayout>
                  <c:x val="-2.4216103217327908E-2"/>
                  <c:y val="-5.625355737309174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38-449E-925D-4B32C9C146E1}"/>
                </c:ext>
                <c:ext xmlns:c15="http://schemas.microsoft.com/office/drawing/2012/chart" uri="{CE6537A1-D6FC-4f65-9D91-7224C49458BB}"/>
              </c:extLst>
            </c:dLbl>
            <c:dLbl>
              <c:idx val="20"/>
              <c:layout>
                <c:manualLayout>
                  <c:x val="-2.4726918025439405E-2"/>
                  <c:y val="-1.17569680430631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08-40D1-AE79-76F8EB88C0B0}"/>
                </c:ext>
                <c:ext xmlns:c15="http://schemas.microsoft.com/office/drawing/2012/chart" uri="{CE6537A1-D6FC-4f65-9D91-7224C49458BB}"/>
              </c:extLst>
            </c:dLbl>
            <c:dLbl>
              <c:idx val="22"/>
              <c:layout>
                <c:manualLayout>
                  <c:x val="-2.827336135002485E-2"/>
                  <c:y val="6.255228556428023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38-449E-925D-4B32C9C146E1}"/>
                </c:ext>
                <c:ext xmlns:c15="http://schemas.microsoft.com/office/drawing/2012/chart" uri="{CE6537A1-D6FC-4f65-9D91-7224C49458BB}"/>
              </c:extLst>
            </c:dLbl>
            <c:dLbl>
              <c:idx val="23"/>
              <c:layout>
                <c:manualLayout>
                  <c:x val="-2.4250296282982919E-2"/>
                  <c:y val="-2.27962175541029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38-449E-925D-4B32C9C146E1}"/>
                </c:ext>
                <c:ext xmlns:c15="http://schemas.microsoft.com/office/drawing/2012/chart" uri="{CE6537A1-D6FC-4f65-9D91-7224C49458BB}"/>
              </c:extLst>
            </c:dLbl>
            <c:dLbl>
              <c:idx val="25"/>
              <c:layout>
                <c:manualLayout>
                  <c:x val="-2.7238280607985624E-2"/>
                  <c:y val="2.930876320480940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38-449E-925D-4B32C9C146E1}"/>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PIB'!$C$2:$C$29</c:f>
              <c:numCache>
                <c:formatCode>_(* #,##0.0_);_(* \(#,##0.0\);_(* "-"??_);_(@_)</c:formatCode>
                <c:ptCount val="28"/>
                <c:pt idx="0">
                  <c:v>4.3859649122806985</c:v>
                </c:pt>
                <c:pt idx="1">
                  <c:v>4.4011976047904255</c:v>
                </c:pt>
                <c:pt idx="2">
                  <c:v>5.1940298507462614</c:v>
                </c:pt>
                <c:pt idx="3">
                  <c:v>3.552554315913099</c:v>
                </c:pt>
                <c:pt idx="4">
                  <c:v>4.1437264560996852</c:v>
                </c:pt>
                <c:pt idx="5">
                  <c:v>2.4376254660166268</c:v>
                </c:pt>
                <c:pt idx="6">
                  <c:v>1.8444948921679867</c:v>
                </c:pt>
                <c:pt idx="7">
                  <c:v>2.0697476609016263</c:v>
                </c:pt>
                <c:pt idx="8">
                  <c:v>-0.86278875591428061</c:v>
                </c:pt>
                <c:pt idx="9">
                  <c:v>1.5401848221786594</c:v>
                </c:pt>
                <c:pt idx="10">
                  <c:v>1.4488715519643307</c:v>
                </c:pt>
                <c:pt idx="11">
                  <c:v>1.4991671293725659</c:v>
                </c:pt>
                <c:pt idx="12">
                  <c:v>3.0600786075238631</c:v>
                </c:pt>
                <c:pt idx="13">
                  <c:v>3.7506894649751814</c:v>
                </c:pt>
                <c:pt idx="14">
                  <c:v>3.762702554243333</c:v>
                </c:pt>
                <c:pt idx="15">
                  <c:v>3.0361050328227606</c:v>
                </c:pt>
                <c:pt idx="16">
                  <c:v>3.7864342141105993</c:v>
                </c:pt>
                <c:pt idx="17">
                  <c:v>0.79744816586921274</c:v>
                </c:pt>
                <c:pt idx="18">
                  <c:v>2.0381154049761818</c:v>
                </c:pt>
                <c:pt idx="19">
                  <c:v>2.1502521900716829</c:v>
                </c:pt>
                <c:pt idx="20">
                  <c:v>1.4435695538057729</c:v>
                </c:pt>
                <c:pt idx="21">
                  <c:v>1.7141350210970501</c:v>
                </c:pt>
                <c:pt idx="22">
                  <c:v>-0.59662775616082797</c:v>
                </c:pt>
                <c:pt idx="23">
                  <c:v>0.51975051975053077</c:v>
                </c:pt>
                <c:pt idx="24">
                  <c:v>0.569210866752897</c:v>
                </c:pt>
                <c:pt idx="25">
                  <c:v>-0.44075706507648249</c:v>
                </c:pt>
                <c:pt idx="26">
                  <c:v>-0.15657620041753262</c:v>
                </c:pt>
                <c:pt idx="27">
                  <c:v>-0.87900723888314758</c:v>
                </c:pt>
              </c:numCache>
            </c:numRef>
          </c:val>
          <c:smooth val="0"/>
          <c:extLst xmlns:c16r2="http://schemas.microsoft.com/office/drawing/2015/06/chart">
            <c:ext xmlns:c16="http://schemas.microsoft.com/office/drawing/2014/chart" uri="{C3380CC4-5D6E-409C-BE32-E72D297353CC}">
              <c16:uniqueId val="{00000004-9708-40D1-AE79-76F8EB88C0B0}"/>
            </c:ext>
          </c:extLst>
        </c:ser>
        <c:ser>
          <c:idx val="1"/>
          <c:order val="1"/>
          <c:tx>
            <c:strRef>
              <c:f>'Datos PIB'!$D$1</c:f>
              <c:strCache>
                <c:ptCount val="1"/>
                <c:pt idx="0">
                  <c:v>Transporte y almacenamiento</c:v>
                </c:pt>
              </c:strCache>
            </c:strRef>
          </c:tx>
          <c:spPr>
            <a:ln w="31750" cap="rnd">
              <a:solidFill>
                <a:schemeClr val="accent3"/>
              </a:solidFill>
              <a:round/>
            </a:ln>
            <a:effectLst/>
          </c:spPr>
          <c:marker>
            <c:symbol val="circle"/>
            <c:size val="17"/>
            <c:spPr>
              <a:solidFill>
                <a:schemeClr val="accent3"/>
              </a:solidFill>
              <a:ln>
                <a:noFill/>
              </a:ln>
              <a:effectLst/>
            </c:spPr>
          </c:marker>
          <c:dLbls>
            <c:dLbl>
              <c:idx val="2"/>
              <c:layout>
                <c:manualLayout>
                  <c:x val="-2.377990234606301E-2"/>
                  <c:y val="-1.13431836932503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08-40D1-AE79-76F8EB88C0B0}"/>
                </c:ext>
                <c:ext xmlns:c15="http://schemas.microsoft.com/office/drawing/2012/chart" uri="{CE6537A1-D6FC-4f65-9D91-7224C49458BB}"/>
              </c:extLst>
            </c:dLbl>
            <c:dLbl>
              <c:idx val="4"/>
              <c:layout>
                <c:manualLayout>
                  <c:x val="-2.4324056854804477E-2"/>
                  <c:y val="-1.1610193449376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82-4668-B77D-25028FEBD8EC}"/>
                </c:ext>
                <c:ext xmlns:c15="http://schemas.microsoft.com/office/drawing/2012/chart" uri="{CE6537A1-D6FC-4f65-9D91-7224C49458BB}"/>
              </c:extLst>
            </c:dLbl>
            <c:dLbl>
              <c:idx val="16"/>
              <c:layout>
                <c:manualLayout>
                  <c:x val="-2.530317994047963E-2"/>
                  <c:y val="9.323939770686559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08-40D1-AE79-76F8EB88C0B0}"/>
                </c:ext>
                <c:ext xmlns:c15="http://schemas.microsoft.com/office/drawing/2012/chart" uri="{CE6537A1-D6FC-4f65-9D91-7224C49458BB}"/>
              </c:extLst>
            </c:dLbl>
            <c:dLbl>
              <c:idx val="17"/>
              <c:layout>
                <c:manualLayout>
                  <c:x val="-2.6330286022673299E-2"/>
                  <c:y val="6.0002192387798788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08-40D1-AE79-76F8EB88C0B0}"/>
                </c:ext>
                <c:ext xmlns:c15="http://schemas.microsoft.com/office/drawing/2012/chart" uri="{CE6537A1-D6FC-4f65-9D91-7224C49458BB}"/>
              </c:extLst>
            </c:dLbl>
            <c:dLbl>
              <c:idx val="18"/>
              <c:layout>
                <c:manualLayout>
                  <c:x val="-2.420650702530513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38-449E-925D-4B32C9C146E1}"/>
                </c:ext>
                <c:ext xmlns:c15="http://schemas.microsoft.com/office/drawing/2012/chart" uri="{CE6537A1-D6FC-4f65-9D91-7224C49458BB}"/>
              </c:extLst>
            </c:dLbl>
            <c:dLbl>
              <c:idx val="20"/>
              <c:layout>
                <c:manualLayout>
                  <c:x val="-2.505572669586794E-2"/>
                  <c:y val="-6.0002192388873427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08-40D1-AE79-76F8EB88C0B0}"/>
                </c:ext>
                <c:ext xmlns:c15="http://schemas.microsoft.com/office/drawing/2012/chart" uri="{CE6537A1-D6FC-4f65-9D91-7224C49458BB}"/>
              </c:extLst>
            </c:dLbl>
            <c:dLbl>
              <c:idx val="22"/>
              <c:layout>
                <c:manualLayout>
                  <c:x val="-2.7037531188898872E-2"/>
                  <c:y val="-8.877555141437860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38-449E-925D-4B32C9C146E1}"/>
                </c:ext>
                <c:ext xmlns:c15="http://schemas.microsoft.com/office/drawing/2012/chart" uri="{CE6537A1-D6FC-4f65-9D91-7224C49458BB}"/>
              </c:extLst>
            </c:dLbl>
            <c:dLbl>
              <c:idx val="23"/>
              <c:layout>
                <c:manualLayout>
                  <c:x val="-2.870317724149668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38-449E-925D-4B32C9C146E1}"/>
                </c:ext>
                <c:ext xmlns:c15="http://schemas.microsoft.com/office/drawing/2012/chart" uri="{CE6537A1-D6FC-4f65-9D91-7224C49458BB}"/>
              </c:extLst>
            </c:dLbl>
            <c:dLbl>
              <c:idx val="24"/>
              <c:layout>
                <c:manualLayout>
                  <c:x val="-2.67507602058406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38-449E-925D-4B32C9C146E1}"/>
                </c:ext>
                <c:ext xmlns:c15="http://schemas.microsoft.com/office/drawing/2012/chart" uri="{CE6537A1-D6FC-4f65-9D91-7224C49458BB}"/>
              </c:extLst>
            </c:dLbl>
            <c:dLbl>
              <c:idx val="27"/>
              <c:layout>
                <c:manualLayout>
                  <c:x val="-1.8487046115829592E-2"/>
                  <c:y val="8.792628961442713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F3-4FE7-B5BC-F05D227BA9D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PIB'!$D$2:$D$29</c:f>
              <c:numCache>
                <c:formatCode>_(* #,##0.0_);_(* \(#,##0.0\);_(* "-"??_);_(@_)</c:formatCode>
                <c:ptCount val="28"/>
                <c:pt idx="0">
                  <c:v>6.5445026178010437</c:v>
                </c:pt>
                <c:pt idx="1">
                  <c:v>7.0952014370028138</c:v>
                </c:pt>
                <c:pt idx="2">
                  <c:v>7.9409518961567755</c:v>
                </c:pt>
                <c:pt idx="3">
                  <c:v>5.0637612975114479</c:v>
                </c:pt>
                <c:pt idx="4">
                  <c:v>6.0442260442260505</c:v>
                </c:pt>
                <c:pt idx="5">
                  <c:v>3.2466754522583017</c:v>
                </c:pt>
                <c:pt idx="6">
                  <c:v>2.5819382221174294</c:v>
                </c:pt>
                <c:pt idx="7">
                  <c:v>3.7709168041480012</c:v>
                </c:pt>
                <c:pt idx="8">
                  <c:v>2.1895273401297572</c:v>
                </c:pt>
                <c:pt idx="9">
                  <c:v>3.9220236713854746</c:v>
                </c:pt>
                <c:pt idx="10">
                  <c:v>3.5743018043902879</c:v>
                </c:pt>
                <c:pt idx="11">
                  <c:v>3.6338859868271669</c:v>
                </c:pt>
                <c:pt idx="12">
                  <c:v>5.0447795034576473</c:v>
                </c:pt>
                <c:pt idx="13">
                  <c:v>4.7119249665029059</c:v>
                </c:pt>
                <c:pt idx="14">
                  <c:v>4.4940079893475371</c:v>
                </c:pt>
                <c:pt idx="15">
                  <c:v>4.0324348016655733</c:v>
                </c:pt>
                <c:pt idx="16">
                  <c:v>3.6261601554068648</c:v>
                </c:pt>
                <c:pt idx="17">
                  <c:v>1.9300490509703678</c:v>
                </c:pt>
                <c:pt idx="18">
                  <c:v>3.3343952426462664</c:v>
                </c:pt>
                <c:pt idx="19">
                  <c:v>1.6431430377080289</c:v>
                </c:pt>
                <c:pt idx="20">
                  <c:v>1.1143511768381558</c:v>
                </c:pt>
                <c:pt idx="21">
                  <c:v>0.43937650381839433</c:v>
                </c:pt>
                <c:pt idx="22">
                  <c:v>-0.23635803103483966</c:v>
                </c:pt>
                <c:pt idx="23">
                  <c:v>1.2642487046632169</c:v>
                </c:pt>
                <c:pt idx="24">
                  <c:v>-0.64888248017304306</c:v>
                </c:pt>
                <c:pt idx="25">
                  <c:v>0.76033746484741016</c:v>
                </c:pt>
                <c:pt idx="26">
                  <c:v>0.54594149155336424</c:v>
                </c:pt>
                <c:pt idx="27">
                  <c:v>-1.0335652885796236</c:v>
                </c:pt>
              </c:numCache>
            </c:numRef>
          </c:val>
          <c:smooth val="0"/>
          <c:extLst xmlns:c16r2="http://schemas.microsoft.com/office/drawing/2015/06/chart">
            <c:ext xmlns:c16="http://schemas.microsoft.com/office/drawing/2014/chart" uri="{C3380CC4-5D6E-409C-BE32-E72D297353CC}">
              <c16:uniqueId val="{00000009-9708-40D1-AE79-76F8EB88C0B0}"/>
            </c:ext>
          </c:extLst>
        </c:ser>
        <c:ser>
          <c:idx val="2"/>
          <c:order val="2"/>
          <c:tx>
            <c:strRef>
              <c:f>'Datos PIB'!$E$1</c:f>
              <c:strCache>
                <c:ptCount val="1"/>
                <c:pt idx="0">
                  <c:v>PRODUCTO INTERNO BRUTO</c:v>
                </c:pt>
              </c:strCache>
            </c:strRef>
          </c:tx>
          <c:spPr>
            <a:ln w="31750" cap="rnd">
              <a:solidFill>
                <a:schemeClr val="accent5"/>
              </a:solidFill>
              <a:round/>
            </a:ln>
            <a:effectLst/>
          </c:spPr>
          <c:marker>
            <c:symbol val="circle"/>
            <c:size val="17"/>
            <c:spPr>
              <a:solidFill>
                <a:schemeClr val="accent5"/>
              </a:solidFill>
              <a:ln>
                <a:noFill/>
              </a:ln>
              <a:effectLst/>
            </c:spPr>
          </c:marker>
          <c:dLbls>
            <c:dLbl>
              <c:idx val="2"/>
              <c:layout>
                <c:manualLayout>
                  <c:x val="-2.6615110664619128E-2"/>
                  <c:y val="1.1166035206860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538-449E-925D-4B32C9C146E1}"/>
                </c:ext>
                <c:ext xmlns:c15="http://schemas.microsoft.com/office/drawing/2012/chart" uri="{CE6537A1-D6FC-4f65-9D91-7224C49458BB}"/>
              </c:extLst>
            </c:dLbl>
            <c:dLbl>
              <c:idx val="13"/>
              <c:layout>
                <c:manualLayout>
                  <c:x val="-2.6246016029009119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38-449E-925D-4B32C9C146E1}"/>
                </c:ext>
                <c:ext xmlns:c15="http://schemas.microsoft.com/office/drawing/2012/chart" uri="{CE6537A1-D6FC-4f65-9D91-7224C49458BB}"/>
              </c:extLst>
            </c:dLbl>
            <c:dLbl>
              <c:idx val="14"/>
              <c:layout>
                <c:manualLayout>
                  <c:x val="-2.7481846190135096E-2"/>
                  <c:y val="-8.792628961442767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4F3-4FE7-B5BC-F05D227BA9D3}"/>
                </c:ext>
                <c:ext xmlns:c15="http://schemas.microsoft.com/office/drawing/2012/chart" uri="{CE6537A1-D6FC-4f65-9D91-7224C49458BB}"/>
              </c:extLst>
            </c:dLbl>
            <c:dLbl>
              <c:idx val="15"/>
              <c:layout>
                <c:manualLayout>
                  <c:x val="-2.624601602900911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38-449E-925D-4B32C9C146E1}"/>
                </c:ext>
                <c:ext xmlns:c15="http://schemas.microsoft.com/office/drawing/2012/chart" uri="{CE6537A1-D6FC-4f65-9D91-7224C49458BB}"/>
              </c:extLst>
            </c:dLbl>
            <c:dLbl>
              <c:idx val="16"/>
              <c:layout>
                <c:manualLayout>
                  <c:x val="-2.871767635126116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538-449E-925D-4B32C9C146E1}"/>
                </c:ext>
                <c:ext xmlns:c15="http://schemas.microsoft.com/office/drawing/2012/chart" uri="{CE6537A1-D6FC-4f65-9D91-7224C49458BB}"/>
              </c:extLst>
            </c:dLbl>
            <c:dLbl>
              <c:idx val="18"/>
              <c:layout>
                <c:manualLayout>
                  <c:x val="-2.6246016029009209E-2"/>
                  <c:y val="5.86175264096177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38-449E-925D-4B32C9C146E1}"/>
                </c:ext>
                <c:ext xmlns:c15="http://schemas.microsoft.com/office/drawing/2012/chart" uri="{CE6537A1-D6FC-4f65-9D91-7224C49458BB}"/>
              </c:extLst>
            </c:dLbl>
            <c:dLbl>
              <c:idx val="19"/>
              <c:layout>
                <c:manualLayout>
                  <c:x val="-2.8717676351261077E-2"/>
                  <c:y val="-1.0746422364841928E-1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38-449E-925D-4B32C9C146E1}"/>
                </c:ext>
                <c:ext xmlns:c15="http://schemas.microsoft.com/office/drawing/2012/chart" uri="{CE6537A1-D6FC-4f65-9D91-7224C49458BB}"/>
              </c:extLst>
            </c:dLbl>
            <c:dLbl>
              <c:idx val="20"/>
              <c:layout>
                <c:manualLayout>
                  <c:x val="-2.8717676351261077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38-449E-925D-4B32C9C146E1}"/>
                </c:ext>
                <c:ext xmlns:c15="http://schemas.microsoft.com/office/drawing/2012/chart" uri="{CE6537A1-D6FC-4f65-9D91-7224C49458BB}"/>
              </c:extLst>
            </c:dLbl>
            <c:dLbl>
              <c:idx val="21"/>
              <c:layout>
                <c:manualLayout>
                  <c:x val="-2.9953506512387148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38-449E-925D-4B32C9C146E1}"/>
                </c:ext>
                <c:ext xmlns:c15="http://schemas.microsoft.com/office/drawing/2012/chart" uri="{CE6537A1-D6FC-4f65-9D91-7224C49458BB}"/>
              </c:extLst>
            </c:dLbl>
            <c:dLbl>
              <c:idx val="22"/>
              <c:layout>
                <c:manualLayout>
                  <c:x val="-2.624601602900929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38-449E-925D-4B32C9C146E1}"/>
                </c:ext>
                <c:ext xmlns:c15="http://schemas.microsoft.com/office/drawing/2012/chart" uri="{CE6537A1-D6FC-4f65-9D91-7224C49458BB}"/>
              </c:extLst>
            </c:dLbl>
            <c:dLbl>
              <c:idx val="23"/>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38-449E-925D-4B32C9C146E1}"/>
                </c:ext>
                <c:ext xmlns:c15="http://schemas.microsoft.com/office/drawing/2012/chart" uri="{CE6537A1-D6FC-4f65-9D91-7224C49458BB}"/>
              </c:extLst>
            </c:dLbl>
            <c:dLbl>
              <c:idx val="24"/>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38-449E-925D-4B32C9C146E1}"/>
                </c:ext>
                <c:ext xmlns:c15="http://schemas.microsoft.com/office/drawing/2012/chart" uri="{CE6537A1-D6FC-4f65-9D91-7224C49458BB}"/>
              </c:extLst>
            </c:dLbl>
            <c:dLbl>
              <c:idx val="25"/>
              <c:layout>
                <c:manualLayout>
                  <c:x val="-2.624601602900911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38-449E-925D-4B32C9C146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PIB'!$E$2:$E$29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16-D538-449E-925D-4B32C9C146E1}"/>
            </c:ext>
          </c:extLst>
        </c:ser>
        <c:dLbls>
          <c:dLblPos val="ctr"/>
          <c:showLegendKey val="0"/>
          <c:showVal val="1"/>
          <c:showCatName val="0"/>
          <c:showSerName val="0"/>
          <c:showPercent val="0"/>
          <c:showBubbleSize val="0"/>
        </c:dLbls>
        <c:marker val="1"/>
        <c:smooth val="0"/>
        <c:axId val="404528272"/>
        <c:axId val="404525136"/>
      </c:lineChart>
      <c:catAx>
        <c:axId val="4045282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404525136"/>
        <c:crosses val="autoZero"/>
        <c:auto val="1"/>
        <c:lblAlgn val="ctr"/>
        <c:lblOffset val="100"/>
        <c:noMultiLvlLbl val="0"/>
      </c:catAx>
      <c:valAx>
        <c:axId val="4045251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_);_(* \(#,##0.0\);_(* &quot;-&quot;??_);_(@_)" sourceLinked="1"/>
        <c:majorTickMark val="none"/>
        <c:minorTickMark val="none"/>
        <c:tickLblPos val="nextTo"/>
        <c:crossAx val="4045282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15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kern="0" cap="none" baseline="0">
                <a:solidFill>
                  <a:schemeClr val="tx1"/>
                </a:solidFill>
              </a:rPr>
              <a:t>Importaciones valor (miles </a:t>
            </a:r>
            <a:r>
              <a:rPr lang="es-CO" sz="1400" b="1" i="0" u="none" strike="noStrike" kern="0" cap="none" spc="20" baseline="0">
                <a:solidFill>
                  <a:sysClr val="windowText" lastClr="000000">
                    <a:lumMod val="95000"/>
                    <a:lumOff val="5000"/>
                  </a:sysClr>
                </a:solidFill>
                <a:latin typeface="Arial" panose="020B0604020202020204" pitchFamily="34" charset="0"/>
                <a:ea typeface="+mn-ea"/>
                <a:cs typeface="Arial" panose="020B0604020202020204" pitchFamily="34" charset="0"/>
              </a:rPr>
              <a:t>de</a:t>
            </a:r>
            <a:r>
              <a:rPr lang="es-CO" sz="1400" kern="0" cap="none" baseline="0">
                <a:solidFill>
                  <a:schemeClr val="tx1"/>
                </a:solidFill>
              </a:rPr>
              <a:t> dólares CIF)</a:t>
            </a:r>
          </a:p>
          <a:p>
            <a:pPr>
              <a:defRPr sz="1200" cap="none"/>
            </a:pPr>
            <a:r>
              <a:rPr lang="es-CO" sz="1400" kern="0" cap="none" baseline="0">
                <a:solidFill>
                  <a:schemeClr val="tx1"/>
                </a:solidFill>
              </a:rPr>
              <a:t>2017 - 2023</a:t>
            </a:r>
          </a:p>
        </c:rich>
      </c:tx>
      <c:layout>
        <c:manualLayout>
          <c:xMode val="edge"/>
          <c:yMode val="edge"/>
          <c:x val="0.22715110781223596"/>
          <c:y val="2.113297131795415E-2"/>
        </c:manualLayout>
      </c:layout>
      <c:overlay val="0"/>
      <c:spPr>
        <a:noFill/>
        <a:ln>
          <a:noFill/>
        </a:ln>
        <a:effectLst/>
      </c:spPr>
      <c:txPr>
        <a:bodyPr rot="0" spcFirstLastPara="1" vertOverflow="ellipsis" vert="horz" wrap="square" anchor="ctr" anchorCtr="1"/>
        <a:lstStyle/>
        <a:p>
          <a:pPr>
            <a:defRPr sz="1200" b="1" i="0" u="none" strike="noStrike" kern="1200" cap="none" spc="15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15875">
              <a:solidFill>
                <a:srgbClr val="002060"/>
              </a:solidFill>
            </a:ln>
            <a:effectLst>
              <a:innerShdw blurRad="114300">
                <a:schemeClr val="accent1"/>
              </a:innerShdw>
            </a:effectLst>
          </c:spPr>
          <c:cat>
            <c:numRef>
              <c:f>'Datos CE'!$E$76:$E$148</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'Datos CE'!$F$76:$F$148</c:f>
              <c:numCache>
                <c:formatCode>#,##0.00</c:formatCode>
                <c:ptCount val="73"/>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pt idx="63">
                  <c:v>6804.6</c:v>
                </c:pt>
                <c:pt idx="64">
                  <c:v>6368</c:v>
                </c:pt>
                <c:pt idx="65">
                  <c:v>6890.9</c:v>
                </c:pt>
                <c:pt idx="66">
                  <c:v>7297.6</c:v>
                </c:pt>
                <c:pt idx="67">
                  <c:v>6695.8</c:v>
                </c:pt>
                <c:pt idx="68">
                  <c:v>6127.3</c:v>
                </c:pt>
                <c:pt idx="69">
                  <c:v>6043.8</c:v>
                </c:pt>
                <c:pt idx="70">
                  <c:v>5851.7787997000196</c:v>
                </c:pt>
                <c:pt idx="71">
                  <c:v>5529.6652307599898</c:v>
                </c:pt>
                <c:pt idx="72">
                  <c:v>5058.1454036599998</c:v>
                </c:pt>
              </c:numCache>
            </c:numRef>
          </c:val>
          <c:extLst xmlns:c16r2="http://schemas.microsoft.com/office/drawing/2015/06/chart">
            <c:ext xmlns:c16="http://schemas.microsoft.com/office/drawing/2014/chart" uri="{C3380CC4-5D6E-409C-BE32-E72D297353CC}">
              <c16:uniqueId val="{00000001-45C2-440D-A3E2-725611EC6798}"/>
            </c:ext>
          </c:extLst>
        </c:ser>
        <c:dLbls>
          <c:showLegendKey val="0"/>
          <c:showVal val="0"/>
          <c:showCatName val="0"/>
          <c:showSerName val="0"/>
          <c:showPercent val="0"/>
          <c:showBubbleSize val="0"/>
        </c:dLbls>
        <c:axId val="404525528"/>
        <c:axId val="404522784"/>
      </c:areaChart>
      <c:dateAx>
        <c:axId val="404525528"/>
        <c:scaling>
          <c:orientation val="minMax"/>
        </c:scaling>
        <c:delete val="0"/>
        <c:axPos val="b"/>
        <c:numFmt formatCode="mmm\-yy" sourceLinked="1"/>
        <c:majorTickMark val="out"/>
        <c:minorTickMark val="none"/>
        <c:tickLblPos val="low"/>
        <c:spPr>
          <a:noFill/>
          <a:ln>
            <a:noFill/>
          </a:ln>
          <a:effectLst/>
        </c:spPr>
        <c:txPr>
          <a:bodyPr rot="-5400000" spcFirstLastPara="1" vertOverflow="ellipsis" wrap="square" anchor="ctr" anchorCtr="1"/>
          <a:lstStyle/>
          <a:p>
            <a:pPr>
              <a:defRPr sz="900" b="0"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04522784"/>
        <c:crosses val="autoZero"/>
        <c:auto val="0"/>
        <c:lblOffset val="100"/>
        <c:baseTimeUnit val="months"/>
      </c:dateAx>
      <c:valAx>
        <c:axId val="404522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04525528"/>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solidFill>
                  <a:schemeClr val="tx1"/>
                </a:solidFill>
              </a:rPr>
              <a:t>Importaciones Valor vs Tons. Métricas</a:t>
            </a:r>
          </a:p>
          <a:p>
            <a:pPr>
              <a:defRPr b="1"/>
            </a:pPr>
            <a:r>
              <a:rPr lang="es-CO" b="1">
                <a:solidFill>
                  <a:schemeClr val="tx1"/>
                </a:solidFill>
              </a:rPr>
              <a:t>2017 - 2023</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tx>
            <c:v>Valor</c:v>
          </c:tx>
          <c:spPr>
            <a:solidFill>
              <a:schemeClr val="accent5">
                <a:lumMod val="60000"/>
                <a:lumOff val="40000"/>
              </a:schemeClr>
            </a:solidFill>
            <a:ln>
              <a:solidFill>
                <a:srgbClr val="002060"/>
              </a:solidFill>
            </a:ln>
            <a:effectLst/>
          </c:spPr>
          <c:dLbls>
            <c:dLbl>
              <c:idx val="0"/>
              <c:layout>
                <c:manualLayout>
                  <c:x val="3.0365772466397702E-3"/>
                  <c:y val="-0.141240865722032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01-48D9-855F-7A3DBF5FA4F3}"/>
                </c:ext>
                <c:ext xmlns:c15="http://schemas.microsoft.com/office/drawing/2012/chart" uri="{CE6537A1-D6FC-4f65-9D91-7224C49458BB}">
                  <c15:layout/>
                </c:ext>
              </c:extLst>
            </c:dLbl>
            <c:dLbl>
              <c:idx val="5"/>
              <c:layout>
                <c:manualLayout>
                  <c:x val="-4.5548658699596555E-3"/>
                  <c:y val="-0.1382357409194357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E01-48D9-855F-7A3DBF5FA4F3}"/>
                </c:ext>
                <c:ext xmlns:c15="http://schemas.microsoft.com/office/drawing/2012/chart" uri="{CE6537A1-D6FC-4f65-9D91-7224C49458BB}">
                  <c15:layout/>
                </c:ext>
              </c:extLst>
            </c:dLbl>
            <c:dLbl>
              <c:idx val="18"/>
              <c:layout>
                <c:manualLayout>
                  <c:x val="-3.9373371282552068E-3"/>
                  <c:y val="-0.13895098125911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E01-48D9-855F-7A3DBF5FA4F3}"/>
                </c:ext>
                <c:ext xmlns:c15="http://schemas.microsoft.com/office/drawing/2012/chart" uri="{CE6537A1-D6FC-4f65-9D91-7224C49458BB}">
                  <c15:layout/>
                </c:ext>
              </c:extLst>
            </c:dLbl>
            <c:dLbl>
              <c:idx val="24"/>
              <c:layout>
                <c:manualLayout>
                  <c:x val="1.5183348845593787E-3"/>
                  <c:y val="-0.1341054667391034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E01-48D9-855F-7A3DBF5FA4F3}"/>
                </c:ext>
                <c:ext xmlns:c15="http://schemas.microsoft.com/office/drawing/2012/chart" uri="{CE6537A1-D6FC-4f65-9D91-7224C49458BB}">
                  <c15:layout/>
                </c:ext>
              </c:extLst>
            </c:dLbl>
            <c:dLbl>
              <c:idx val="31"/>
              <c:layout>
                <c:manualLayout>
                  <c:x val="-5.4221986943513035E-3"/>
                  <c:y val="-0.12826359766655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EC-4018-B5F6-20A56AF26F8A}"/>
                </c:ext>
                <c:ext xmlns:c15="http://schemas.microsoft.com/office/drawing/2012/chart" uri="{CE6537A1-D6FC-4f65-9D91-7224C49458BB}">
                  <c15:layout>
                    <c:manualLayout>
                      <c:w val="6.8623973117615117E-2"/>
                      <c:h val="8.2490692449594033E-2"/>
                    </c:manualLayout>
                  </c15:layout>
                </c:ext>
              </c:extLst>
            </c:dLbl>
            <c:dLbl>
              <c:idx val="51"/>
              <c:layout>
                <c:manualLayout>
                  <c:x val="2.9360086206159726E-3"/>
                  <c:y val="-0.152956580658157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E01-48D9-855F-7A3DBF5FA4F3}"/>
                </c:ext>
                <c:ext xmlns:c15="http://schemas.microsoft.com/office/drawing/2012/chart" uri="{CE6537A1-D6FC-4f65-9D91-7224C49458BB}">
                  <c15:layout/>
                </c:ext>
              </c:extLst>
            </c:dLbl>
            <c:dLbl>
              <c:idx val="59"/>
              <c:layout>
                <c:manualLayout>
                  <c:x val="-1.5182718453176508E-3"/>
                  <c:y val="-0.297398993039612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E01-48D9-855F-7A3DBF5FA4F3}"/>
                </c:ext>
                <c:ext xmlns:c15="http://schemas.microsoft.com/office/drawing/2012/chart" uri="{CE6537A1-D6FC-4f65-9D91-7224C49458BB}">
                  <c15:layout/>
                </c:ext>
              </c:extLst>
            </c:dLbl>
            <c:dLbl>
              <c:idx val="70"/>
              <c:layout>
                <c:manualLayout>
                  <c:x val="-6.0825170440822977E-3"/>
                  <c:y val="-0.2909687390373326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E01-48D9-855F-7A3DBF5FA4F3}"/>
                </c:ex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CE'!$E$76:$E$148</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'Datos CE'!$F$76:$F$148</c:f>
              <c:numCache>
                <c:formatCode>#,##0.00</c:formatCode>
                <c:ptCount val="73"/>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pt idx="63">
                  <c:v>6804.6</c:v>
                </c:pt>
                <c:pt idx="64">
                  <c:v>6368</c:v>
                </c:pt>
                <c:pt idx="65">
                  <c:v>6890.9</c:v>
                </c:pt>
                <c:pt idx="66">
                  <c:v>7297.6</c:v>
                </c:pt>
                <c:pt idx="67">
                  <c:v>6695.8</c:v>
                </c:pt>
                <c:pt idx="68">
                  <c:v>6127.3</c:v>
                </c:pt>
                <c:pt idx="69">
                  <c:v>6043.8</c:v>
                </c:pt>
                <c:pt idx="70">
                  <c:v>5851.7787997000196</c:v>
                </c:pt>
                <c:pt idx="71">
                  <c:v>5529.6652307599898</c:v>
                </c:pt>
                <c:pt idx="72">
                  <c:v>5058.1454036599998</c:v>
                </c:pt>
              </c:numCache>
            </c:numRef>
          </c:val>
          <c:extLst xmlns:c16r2="http://schemas.microsoft.com/office/drawing/2015/06/chart">
            <c:ext xmlns:c16="http://schemas.microsoft.com/office/drawing/2014/chart" uri="{C3380CC4-5D6E-409C-BE32-E72D297353CC}">
              <c16:uniqueId val="{00000044-555C-4E4F-BAFC-3ED92859BF89}"/>
            </c:ext>
          </c:extLst>
        </c:ser>
        <c:dLbls>
          <c:showLegendKey val="0"/>
          <c:showVal val="0"/>
          <c:showCatName val="0"/>
          <c:showSerName val="0"/>
          <c:showPercent val="0"/>
          <c:showBubbleSize val="0"/>
        </c:dLbls>
        <c:axId val="404527880"/>
        <c:axId val="404527096"/>
      </c:areaChart>
      <c:lineChart>
        <c:grouping val="standard"/>
        <c:varyColors val="0"/>
        <c:ser>
          <c:idx val="1"/>
          <c:order val="1"/>
          <c:tx>
            <c:v>Toneladas</c:v>
          </c:tx>
          <c:spPr>
            <a:ln w="28575" cap="rnd">
              <a:solidFill>
                <a:srgbClr val="002060"/>
              </a:solidFill>
              <a:round/>
            </a:ln>
            <a:effectLst/>
          </c:spPr>
          <c:marker>
            <c:symbol val="none"/>
          </c:marker>
          <c:dLbls>
            <c:dLbl>
              <c:idx val="5"/>
              <c:layout>
                <c:manualLayout>
                  <c:x val="-4.3722222922999945E-2"/>
                  <c:y val="3.433334265120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E01-48D9-855F-7A3DBF5FA4F3}"/>
                </c:ext>
                <c:ext xmlns:c15="http://schemas.microsoft.com/office/drawing/2012/chart" uri="{CE6537A1-D6FC-4f65-9D91-7224C49458BB}">
                  <c15:layout/>
                </c:ext>
              </c:extLst>
            </c:dLbl>
            <c:dLbl>
              <c:idx val="15"/>
              <c:layout>
                <c:manualLayout>
                  <c:x val="-4.0965480156544429E-2"/>
                  <c:y val="-2.84691262327609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E01-48D9-855F-7A3DBF5FA4F3}"/>
                </c:ext>
                <c:ext xmlns:c15="http://schemas.microsoft.com/office/drawing/2012/chart" uri="{CE6537A1-D6FC-4f65-9D91-7224C49458BB}">
                  <c15:layout/>
                </c:ext>
              </c:extLst>
            </c:dLbl>
            <c:dLbl>
              <c:idx val="35"/>
              <c:layout>
                <c:manualLayout>
                  <c:x val="-3.5017570105345806E-2"/>
                  <c:y val="-2.3407135827524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FCE-406B-B386-994C2AA5953C}"/>
                </c:ext>
                <c:ext xmlns:c15="http://schemas.microsoft.com/office/drawing/2012/chart" uri="{CE6537A1-D6FC-4f65-9D91-7224C49458BB}">
                  <c15:layout/>
                </c:ext>
              </c:extLst>
            </c:dLbl>
            <c:dLbl>
              <c:idx val="47"/>
              <c:layout>
                <c:manualLayout>
                  <c:x val="-5.6180245787752776E-2"/>
                  <c:y val="-2.40409782846679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E01-48D9-855F-7A3DBF5FA4F3}"/>
                </c:ext>
                <c:ext xmlns:c15="http://schemas.microsoft.com/office/drawing/2012/chart" uri="{CE6537A1-D6FC-4f65-9D91-7224C49458BB}">
                  <c15:layout/>
                </c:ext>
              </c:extLst>
            </c:dLbl>
            <c:dLbl>
              <c:idx val="49"/>
              <c:layout>
                <c:manualLayout>
                  <c:x val="-2.6699631250762204E-2"/>
                  <c:y val="-3.19829719635253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405-48FE-A792-4E5D9860EE86}"/>
                </c:ext>
                <c:ext xmlns:c15="http://schemas.microsoft.com/office/drawing/2012/chart" uri="{CE6537A1-D6FC-4f65-9D91-7224C49458BB}">
                  <c15:layout/>
                </c:ext>
              </c:extLst>
            </c:dLbl>
            <c:dLbl>
              <c:idx val="70"/>
              <c:layout>
                <c:manualLayout>
                  <c:x val="-8.506785024072816E-2"/>
                  <c:y val="3.68985069981262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E01-48D9-855F-7A3DBF5FA4F3}"/>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CE'!$E$76:$E$148</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'Datos CE'!$G$76:$G$148</c:f>
              <c:numCache>
                <c:formatCode>#,##0</c:formatCode>
                <c:ptCount val="73"/>
                <c:pt idx="0">
                  <c:v>3453065.012409999</c:v>
                </c:pt>
                <c:pt idx="1">
                  <c:v>3770752.1298500011</c:v>
                </c:pt>
                <c:pt idx="2">
                  <c:v>3763133.2918200009</c:v>
                </c:pt>
                <c:pt idx="3">
                  <c:v>2863811.2791899997</c:v>
                </c:pt>
                <c:pt idx="4">
                  <c:v>3392134.9832300008</c:v>
                </c:pt>
                <c:pt idx="5">
                  <c:v>2886484.8494299999</c:v>
                </c:pt>
                <c:pt idx="6">
                  <c:v>3175926.1364399991</c:v>
                </c:pt>
                <c:pt idx="7">
                  <c:v>2854484.1520400005</c:v>
                </c:pt>
                <c:pt idx="8">
                  <c:v>2751247.1943199998</c:v>
                </c:pt>
                <c:pt idx="9">
                  <c:v>2743959.6616499997</c:v>
                </c:pt>
                <c:pt idx="10">
                  <c:v>2625011.7133399998</c:v>
                </c:pt>
                <c:pt idx="11">
                  <c:v>3277826.8557300004</c:v>
                </c:pt>
                <c:pt idx="12">
                  <c:v>2438226.2553599994</c:v>
                </c:pt>
                <c:pt idx="13">
                  <c:v>2952193.5385999992</c:v>
                </c:pt>
                <c:pt idx="14">
                  <c:v>3120196.6353200008</c:v>
                </c:pt>
                <c:pt idx="15">
                  <c:v>3296615.9693900007</c:v>
                </c:pt>
                <c:pt idx="16">
                  <c:v>2903369.4802599992</c:v>
                </c:pt>
                <c:pt idx="17">
                  <c:v>2960038.9838099997</c:v>
                </c:pt>
                <c:pt idx="18">
                  <c:v>3044859.4203899987</c:v>
                </c:pt>
                <c:pt idx="19">
                  <c:v>2511250.0086299996</c:v>
                </c:pt>
                <c:pt idx="20">
                  <c:v>3098445.4825199996</c:v>
                </c:pt>
                <c:pt idx="21">
                  <c:v>2875676.8532999996</c:v>
                </c:pt>
                <c:pt idx="22">
                  <c:v>2796362.6555699995</c:v>
                </c:pt>
                <c:pt idx="23">
                  <c:v>3515915.1344900043</c:v>
                </c:pt>
                <c:pt idx="24">
                  <c:v>2721905.4596899995</c:v>
                </c:pt>
                <c:pt idx="25">
                  <c:v>3149223.8151799995</c:v>
                </c:pt>
                <c:pt idx="26">
                  <c:v>3408634.0586299994</c:v>
                </c:pt>
                <c:pt idx="27">
                  <c:v>3423083.6210000012</c:v>
                </c:pt>
                <c:pt idx="28">
                  <c:v>2721312.2032599999</c:v>
                </c:pt>
                <c:pt idx="29">
                  <c:v>3249533.4762199996</c:v>
                </c:pt>
                <c:pt idx="30">
                  <c:v>4057247.9523600005</c:v>
                </c:pt>
                <c:pt idx="31">
                  <c:v>3296591.7450499996</c:v>
                </c:pt>
                <c:pt idx="32">
                  <c:v>2717474.0354299992</c:v>
                </c:pt>
                <c:pt idx="33">
                  <c:v>3472974.8047500006</c:v>
                </c:pt>
                <c:pt idx="34">
                  <c:v>2713918.9067000006</c:v>
                </c:pt>
                <c:pt idx="35">
                  <c:v>3498415.4909700011</c:v>
                </c:pt>
                <c:pt idx="36">
                  <c:v>3214460.8916499992</c:v>
                </c:pt>
                <c:pt idx="37">
                  <c:v>2739590.4040399999</c:v>
                </c:pt>
                <c:pt idx="38">
                  <c:v>3080089.2428000001</c:v>
                </c:pt>
                <c:pt idx="39">
                  <c:v>2705890.5354999998</c:v>
                </c:pt>
                <c:pt idx="40">
                  <c:v>2265781</c:v>
                </c:pt>
                <c:pt idx="41">
                  <c:v>2657798</c:v>
                </c:pt>
                <c:pt idx="42">
                  <c:v>2788475.7976500001</c:v>
                </c:pt>
                <c:pt idx="43">
                  <c:v>2583305.11613</c:v>
                </c:pt>
                <c:pt idx="44">
                  <c:v>2781214.7360299998</c:v>
                </c:pt>
                <c:pt idx="45">
                  <c:v>2706661.59088</c:v>
                </c:pt>
                <c:pt idx="46">
                  <c:v>2789924</c:v>
                </c:pt>
                <c:pt idx="47">
                  <c:v>2918335.9514000001</c:v>
                </c:pt>
                <c:pt idx="48">
                  <c:v>2748118.9752799999</c:v>
                </c:pt>
                <c:pt idx="49">
                  <c:v>3364127.8025199999</c:v>
                </c:pt>
                <c:pt idx="50">
                  <c:v>3198818.9219300002</c:v>
                </c:pt>
                <c:pt idx="51">
                  <c:v>2768125.1029699999</c:v>
                </c:pt>
                <c:pt idx="52">
                  <c:v>3032939.4703700002</c:v>
                </c:pt>
                <c:pt idx="53">
                  <c:v>2766901.6456399998</c:v>
                </c:pt>
                <c:pt idx="54">
                  <c:v>3187058.5939000002</c:v>
                </c:pt>
                <c:pt idx="55">
                  <c:v>3131965.1423800001</c:v>
                </c:pt>
                <c:pt idx="56">
                  <c:v>3543459.8875799999</c:v>
                </c:pt>
                <c:pt idx="57">
                  <c:v>3525649.39964</c:v>
                </c:pt>
                <c:pt idx="58">
                  <c:v>3114893.7209000001</c:v>
                </c:pt>
                <c:pt idx="59">
                  <c:v>3438997.7164599984</c:v>
                </c:pt>
                <c:pt idx="60">
                  <c:v>3034957.294160001</c:v>
                </c:pt>
                <c:pt idx="61">
                  <c:v>3760604.6946499995</c:v>
                </c:pt>
                <c:pt idx="62">
                  <c:v>3392549.0258700005</c:v>
                </c:pt>
                <c:pt idx="63">
                  <c:v>3555575.8240200006</c:v>
                </c:pt>
                <c:pt idx="64">
                  <c:v>3268960.0470199995</c:v>
                </c:pt>
                <c:pt idx="65">
                  <c:v>3334805.4610099993</c:v>
                </c:pt>
                <c:pt idx="66">
                  <c:v>3627579</c:v>
                </c:pt>
                <c:pt idx="67">
                  <c:v>3291356.3576799999</c:v>
                </c:pt>
                <c:pt idx="68">
                  <c:v>3169550.1637699995</c:v>
                </c:pt>
                <c:pt idx="69">
                  <c:v>3125680.464459999</c:v>
                </c:pt>
                <c:pt idx="70">
                  <c:v>3160384.6555300001</c:v>
                </c:pt>
                <c:pt idx="71">
                  <c:v>3384293.23171</c:v>
                </c:pt>
                <c:pt idx="72">
                  <c:v>2946086.2992500002</c:v>
                </c:pt>
              </c:numCache>
            </c:numRef>
          </c:val>
          <c:smooth val="0"/>
          <c:extLst xmlns:c16r2="http://schemas.microsoft.com/office/drawing/2015/06/chart">
            <c:ext xmlns:c16="http://schemas.microsoft.com/office/drawing/2014/chart" uri="{C3380CC4-5D6E-409C-BE32-E72D297353CC}">
              <c16:uniqueId val="{00000089-555C-4E4F-BAFC-3ED92859BF89}"/>
            </c:ext>
          </c:extLst>
        </c:ser>
        <c:dLbls>
          <c:showLegendKey val="0"/>
          <c:showVal val="0"/>
          <c:showCatName val="0"/>
          <c:showSerName val="0"/>
          <c:showPercent val="0"/>
          <c:showBubbleSize val="0"/>
        </c:dLbls>
        <c:marker val="1"/>
        <c:smooth val="0"/>
        <c:axId val="404526704"/>
        <c:axId val="404522392"/>
      </c:lineChart>
      <c:valAx>
        <c:axId val="404522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04526704"/>
        <c:crosses val="autoZero"/>
        <c:crossBetween val="between"/>
      </c:valAx>
      <c:dateAx>
        <c:axId val="4045267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04522392"/>
        <c:crosses val="autoZero"/>
        <c:auto val="1"/>
        <c:lblOffset val="100"/>
        <c:baseTimeUnit val="months"/>
        <c:minorUnit val="1"/>
        <c:minorTimeUnit val="months"/>
      </c:dateAx>
      <c:valAx>
        <c:axId val="40452709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04527880"/>
        <c:crosses val="max"/>
        <c:crossBetween val="between"/>
      </c:valAx>
      <c:dateAx>
        <c:axId val="404527880"/>
        <c:scaling>
          <c:orientation val="minMax"/>
        </c:scaling>
        <c:delete val="1"/>
        <c:axPos val="b"/>
        <c:numFmt formatCode="mmm\-yy" sourceLinked="1"/>
        <c:majorTickMark val="out"/>
        <c:minorTickMark val="none"/>
        <c:tickLblPos val="nextTo"/>
        <c:crossAx val="404527096"/>
        <c:crosses val="autoZero"/>
        <c:auto val="1"/>
        <c:lblOffset val="100"/>
        <c:baseTimeUnit val="months"/>
        <c:majorUnit val="1"/>
        <c:minorUnit val="1"/>
      </c:date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Importaciones por zona portuaria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718072863663603"/>
          <c:y val="0.16801558432582767"/>
          <c:w val="0.46596510118698831"/>
          <c:h val="0.6164125652726892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6D0-4743-BE82-C0EB52B69B53}"/>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6D0-4743-BE82-C0EB52B69B53}"/>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6D0-4743-BE82-C0EB52B69B53}"/>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6D0-4743-BE82-C0EB52B69B53}"/>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6D0-4743-BE82-C0EB52B69B53}"/>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6D0-4743-BE82-C0EB52B69B53}"/>
              </c:ext>
            </c:extLst>
          </c:dPt>
          <c:dLbls>
            <c:delete val="1"/>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Portuario'!$I$23:$I$29</c15:sqref>
                  </c15:fullRef>
                </c:ext>
              </c:extLst>
              <c:f>'Movimiento Portuario'!$I$23:$I$29</c:f>
              <c:numCache>
                <c:formatCode>#,##0</c:formatCode>
                <c:ptCount val="7"/>
                <c:pt idx="0">
                  <c:v>14235957</c:v>
                </c:pt>
                <c:pt idx="1">
                  <c:v>10217057</c:v>
                </c:pt>
                <c:pt idx="2">
                  <c:v>7045652</c:v>
                </c:pt>
                <c:pt idx="3">
                  <c:v>9236090</c:v>
                </c:pt>
                <c:pt idx="4">
                  <c:v>1245479</c:v>
                </c:pt>
                <c:pt idx="5">
                  <c:v>345268</c:v>
                </c:pt>
                <c:pt idx="6">
                  <c:v>97770</c:v>
                </c:pt>
              </c:numCache>
            </c:numRef>
          </c:val>
          <c:extLst xmlns:c16r2="http://schemas.microsoft.com/office/drawing/2015/06/chart">
            <c:ext xmlns:c16="http://schemas.microsoft.com/office/drawing/2014/chart" uri="{C3380CC4-5D6E-409C-BE32-E72D297353CC}">
              <c16:uniqueId val="{00000010-76D0-4743-BE82-C0EB52B69B53}"/>
            </c:ext>
          </c:extLst>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6D0-4743-BE82-C0EB52B69B53}"/>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6D0-4743-BE82-C0EB52B69B53}"/>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6D0-4743-BE82-C0EB52B69B53}"/>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6D0-4743-BE82-C0EB52B69B53}"/>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6D0-4743-BE82-C0EB52B69B53}"/>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6D0-4743-BE82-C0EB52B69B53}"/>
              </c:ext>
            </c:extLst>
          </c:dPt>
          <c:dLbls>
            <c:dLbl>
              <c:idx val="0"/>
              <c:layout>
                <c:manualLayout>
                  <c:x val="6.6666666666666666E-2"/>
                  <c:y val="-1.3888888888888911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2-76D0-4743-BE82-C0EB52B69B53}"/>
                </c:ext>
                <c:ext xmlns:c15="http://schemas.microsoft.com/office/drawing/2012/chart" uri="{CE6537A1-D6FC-4f65-9D91-7224C49458BB}"/>
              </c:extLst>
            </c:dLbl>
            <c:dLbl>
              <c:idx val="1"/>
              <c:layout>
                <c:manualLayout>
                  <c:x val="2.7777777777777676E-2"/>
                  <c:y val="2.3148148148148147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4-76D0-4743-BE82-C0EB52B69B5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6-76D0-4743-BE82-C0EB52B69B53}"/>
                </c:ext>
                <c:ext xmlns:c15="http://schemas.microsoft.com/office/drawing/2012/chart" uri="{CE6537A1-D6FC-4f65-9D91-7224C49458BB}"/>
              </c:extLst>
            </c:dLbl>
            <c:dLbl>
              <c:idx val="3"/>
              <c:layout>
                <c:manualLayout>
                  <c:x val="0.1388888888888889"/>
                  <c:y val="0"/>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8-76D0-4743-BE82-C0EB52B69B53}"/>
                </c:ext>
                <c:ext xmlns:c15="http://schemas.microsoft.com/office/drawing/2012/chart" uri="{CE6537A1-D6FC-4f65-9D91-7224C49458BB}"/>
              </c:extLst>
            </c:dLbl>
            <c:dLbl>
              <c:idx val="4"/>
              <c:layout>
                <c:manualLayout>
                  <c:x val="-5.00000000000001E-2"/>
                  <c:y val="2.7777777777777776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A-76D0-4743-BE82-C0EB52B69B53}"/>
                </c:ext>
                <c:ext xmlns:c15="http://schemas.microsoft.com/office/drawing/2012/chart" uri="{CE6537A1-D6FC-4f65-9D91-7224C49458BB}"/>
              </c:extLst>
            </c:dLbl>
            <c:dLbl>
              <c:idx val="5"/>
              <c:layout>
                <c:manualLayout>
                  <c:x val="-5.2777777777777778E-2"/>
                  <c:y val="-6.5609507144940215E-3"/>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C-76D0-4743-BE82-C0EB52B69B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Portuario'!$I$23:$I$30</c15:sqref>
                  </c15:fullRef>
                </c:ext>
              </c:extLst>
              <c:f>'Movimiento Portuario'!$I$23:$I$29</c:f>
              <c:numCache>
                <c:formatCode>#,##0</c:formatCode>
                <c:ptCount val="7"/>
                <c:pt idx="0">
                  <c:v>14235957</c:v>
                </c:pt>
                <c:pt idx="1">
                  <c:v>10217057</c:v>
                </c:pt>
                <c:pt idx="2">
                  <c:v>7045652</c:v>
                </c:pt>
                <c:pt idx="3">
                  <c:v>9236090</c:v>
                </c:pt>
                <c:pt idx="4">
                  <c:v>1245479</c:v>
                </c:pt>
                <c:pt idx="5">
                  <c:v>345268</c:v>
                </c:pt>
                <c:pt idx="6">
                  <c:v>97770</c:v>
                </c:pt>
              </c:numCache>
            </c:numRef>
          </c:val>
          <c:extLst xmlns:c16r2="http://schemas.microsoft.com/office/drawing/2015/06/chart">
            <c:ext xmlns:c16="http://schemas.microsoft.com/office/drawing/2014/chart" uri="{C3380CC4-5D6E-409C-BE32-E72D297353CC}">
              <c16:uniqueId val="{00000021-76D0-4743-BE82-C0EB52B69B53}"/>
            </c:ext>
            <c:ext xmlns:c15="http://schemas.microsoft.com/office/drawing/2012/chart" uri="{02D57815-91ED-43cb-92C2-25804820EDAC}">
              <c15:categoryFilterExceptions>
                <c15:categoryFilterException>
                  <c15:sqref>'Movimiento Portuario'!$I$30</c15:sqref>
                  <c15:bubble3D val="0"/>
                  <c15:dLbl>
                    <c:idx val="6"/>
                    <c:delete val="1"/>
                    <c:extLst xmlns:c16="http://schemas.microsoft.com/office/drawing/2014/chart" xmlns:c16r2="http://schemas.microsoft.com/office/drawing/2015/06/chart">
                      <c:ext xmlns:c16="http://schemas.microsoft.com/office/drawing/2014/chart" uri="{C3380CC4-5D6E-409C-BE32-E72D297353CC}">
                        <c16:uniqueId val="{0000001C-C4E2-4C3F-9AEA-F02B9B5F512F}"/>
                      </c:ext>
                      <c:ext uri="{CE6537A1-D6FC-4f65-9D91-7224C49458BB}"/>
                    </c:extLst>
                  </c15:dLbl>
                </c15:categoryFilterException>
              </c15:categoryFilterExceptions>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3.5474275392995226E-2"/>
          <c:y val="0.83454884248765615"/>
          <c:w val="0.92618383992323539"/>
          <c:h val="0.139498195042984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Comercio Exterior 2020</a:t>
            </a:r>
            <a:r>
              <a:rPr lang="es-CO" b="1" baseline="0"/>
              <a:t> -</a:t>
            </a:r>
            <a:r>
              <a:rPr lang="es-CO" b="1"/>
              <a:t>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'Movimiento Portuario'!$B$45</c:f>
              <c:strCache>
                <c:ptCount val="1"/>
                <c:pt idx="0">
                  <c:v>Importación</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Portuario'!$C$45:$E$45</c:f>
              <c:numCache>
                <c:formatCode>#,##0</c:formatCode>
                <c:ptCount val="3"/>
                <c:pt idx="0">
                  <c:v>34645003</c:v>
                </c:pt>
                <c:pt idx="1">
                  <c:v>44305439</c:v>
                </c:pt>
                <c:pt idx="2">
                  <c:v>42493970</c:v>
                </c:pt>
              </c:numCache>
            </c:numRef>
          </c:val>
          <c:extLst xmlns:c16r2="http://schemas.microsoft.com/office/drawing/2015/06/chart">
            <c:ext xmlns:c16="http://schemas.microsoft.com/office/drawing/2014/chart" uri="{C3380CC4-5D6E-409C-BE32-E72D297353CC}">
              <c16:uniqueId val="{00000000-985F-493B-8982-A6F5A669421C}"/>
            </c:ext>
          </c:extLst>
        </c:ser>
        <c:ser>
          <c:idx val="1"/>
          <c:order val="1"/>
          <c:tx>
            <c:strRef>
              <c:f>'Movimiento Portuario'!$B$46</c:f>
              <c:strCache>
                <c:ptCount val="1"/>
                <c:pt idx="0">
                  <c:v>Exportación</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Portuario'!$C$46:$E$46</c:f>
              <c:numCache>
                <c:formatCode>#,##0</c:formatCode>
                <c:ptCount val="3"/>
                <c:pt idx="0">
                  <c:v>101884656</c:v>
                </c:pt>
                <c:pt idx="1">
                  <c:v>96556211</c:v>
                </c:pt>
                <c:pt idx="2">
                  <c:v>96597410</c:v>
                </c:pt>
              </c:numCache>
            </c:numRef>
          </c:val>
          <c:extLst xmlns:c16r2="http://schemas.microsoft.com/office/drawing/2015/06/chart">
            <c:ext xmlns:c16="http://schemas.microsoft.com/office/drawing/2014/chart" uri="{C3380CC4-5D6E-409C-BE32-E72D297353CC}">
              <c16:uniqueId val="{00000001-985F-493B-8982-A6F5A669421C}"/>
            </c:ext>
          </c:extLst>
        </c:ser>
        <c:dLbls>
          <c:showLegendKey val="0"/>
          <c:showVal val="0"/>
          <c:showCatName val="0"/>
          <c:showSerName val="0"/>
          <c:showPercent val="0"/>
          <c:showBubbleSize val="0"/>
        </c:dLbls>
        <c:gapWidth val="150"/>
        <c:overlap val="100"/>
        <c:axId val="404522000"/>
        <c:axId val="462323056"/>
      </c:barChart>
      <c:catAx>
        <c:axId val="40452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3056"/>
        <c:crosses val="autoZero"/>
        <c:auto val="1"/>
        <c:lblAlgn val="ctr"/>
        <c:lblOffset val="100"/>
        <c:noMultiLvlLbl val="0"/>
      </c:catAx>
      <c:valAx>
        <c:axId val="462323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04522000"/>
        <c:crosses val="autoZero"/>
        <c:crossBetween val="between"/>
        <c:majorUnit val="60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Principales Productos Exportados - Tons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11479604241868817"/>
          <c:y val="0.16284261066609634"/>
          <c:w val="0.85194980081171567"/>
          <c:h val="0.62192595773905635"/>
        </c:manualLayout>
      </c:layout>
      <c:barChart>
        <c:barDir val="col"/>
        <c:grouping val="clustered"/>
        <c:varyColors val="0"/>
        <c:ser>
          <c:idx val="1"/>
          <c:order val="0"/>
          <c:tx>
            <c:strRef>
              <c:f>'Movimiento Portuario'!$D$57</c:f>
              <c:strCache>
                <c:ptCount val="1"/>
                <c:pt idx="0">
                  <c:v>TONS 2020</c:v>
                </c:pt>
              </c:strCache>
            </c:strRef>
          </c:tx>
          <c:spPr>
            <a:solidFill>
              <a:schemeClr val="bg1">
                <a:lumMod val="50000"/>
              </a:schemeClr>
            </a:solidFill>
            <a:ln>
              <a:noFill/>
            </a:ln>
            <a:effectLst/>
          </c:spPr>
          <c:invertIfNegative val="0"/>
          <c:cat>
            <c:strRef>
              <c:f>'Movimiento Portuario'!$B$59:$B$66</c:f>
              <c:strCache>
                <c:ptCount val="8"/>
                <c:pt idx="0">
                  <c:v>Carbón </c:v>
                </c:pt>
                <c:pt idx="1">
                  <c:v>Petróleo </c:v>
                </c:pt>
                <c:pt idx="2">
                  <c:v>Derivados del petróleo</c:v>
                </c:pt>
                <c:pt idx="3">
                  <c:v>Hulla, coque y briquetas</c:v>
                </c:pt>
                <c:pt idx="4">
                  <c:v>Cajas y embalajes en general</c:v>
                </c:pt>
                <c:pt idx="5">
                  <c:v>Menaje domestico</c:v>
                </c:pt>
                <c:pt idx="6">
                  <c:v>Cemento</c:v>
                </c:pt>
                <c:pt idx="7">
                  <c:v>Polietileno y mat. Plásticos</c:v>
                </c:pt>
              </c:strCache>
            </c:strRef>
          </c:cat>
          <c:val>
            <c:numRef>
              <c:f>'Movimiento Portuario'!$D$59:$D$65</c:f>
              <c:numCache>
                <c:formatCode>#,##0</c:formatCode>
                <c:ptCount val="7"/>
                <c:pt idx="0">
                  <c:v>54519627</c:v>
                </c:pt>
                <c:pt idx="1">
                  <c:v>33121907</c:v>
                </c:pt>
                <c:pt idx="2">
                  <c:v>2304686</c:v>
                </c:pt>
                <c:pt idx="3">
                  <c:v>2207587</c:v>
                </c:pt>
                <c:pt idx="4">
                  <c:v>1260213</c:v>
                </c:pt>
                <c:pt idx="5">
                  <c:v>1353037</c:v>
                </c:pt>
                <c:pt idx="6">
                  <c:v>608088</c:v>
                </c:pt>
              </c:numCache>
            </c:numRef>
          </c:val>
          <c:extLst xmlns:c16r2="http://schemas.microsoft.com/office/drawing/2015/06/chart">
            <c:ext xmlns:c16="http://schemas.microsoft.com/office/drawing/2014/chart" uri="{C3380CC4-5D6E-409C-BE32-E72D297353CC}">
              <c16:uniqueId val="{00000000-F6AB-4ABB-8CCD-5B6430CE00C6}"/>
            </c:ext>
          </c:extLst>
        </c:ser>
        <c:ser>
          <c:idx val="2"/>
          <c:order val="1"/>
          <c:tx>
            <c:strRef>
              <c:f>'Movimiento Portuario'!$E$57</c:f>
              <c:strCache>
                <c:ptCount val="1"/>
                <c:pt idx="0">
                  <c:v>TONS 2021</c:v>
                </c:pt>
              </c:strCache>
            </c:strRef>
          </c:tx>
          <c:spPr>
            <a:solidFill>
              <a:srgbClr val="FFC000"/>
            </a:solidFill>
            <a:ln>
              <a:noFill/>
            </a:ln>
            <a:effectLst/>
          </c:spPr>
          <c:invertIfNegative val="0"/>
          <c:cat>
            <c:strRef>
              <c:f>'Movimiento Portuario'!$B$59:$B$66</c:f>
              <c:strCache>
                <c:ptCount val="8"/>
                <c:pt idx="0">
                  <c:v>Carbón </c:v>
                </c:pt>
                <c:pt idx="1">
                  <c:v>Petróleo </c:v>
                </c:pt>
                <c:pt idx="2">
                  <c:v>Derivados del petróleo</c:v>
                </c:pt>
                <c:pt idx="3">
                  <c:v>Hulla, coque y briquetas</c:v>
                </c:pt>
                <c:pt idx="4">
                  <c:v>Cajas y embalajes en general</c:v>
                </c:pt>
                <c:pt idx="5">
                  <c:v>Menaje domestico</c:v>
                </c:pt>
                <c:pt idx="6">
                  <c:v>Cemento</c:v>
                </c:pt>
                <c:pt idx="7">
                  <c:v>Polietileno y mat. Plásticos</c:v>
                </c:pt>
              </c:strCache>
            </c:strRef>
          </c:cat>
          <c:val>
            <c:numRef>
              <c:f>'Movimiento Portuario'!$E$59:$E$65</c:f>
              <c:numCache>
                <c:formatCode>#,##0</c:formatCode>
                <c:ptCount val="7"/>
                <c:pt idx="0">
                  <c:v>58377810</c:v>
                </c:pt>
                <c:pt idx="1">
                  <c:v>22221304</c:v>
                </c:pt>
                <c:pt idx="2">
                  <c:v>3262424</c:v>
                </c:pt>
                <c:pt idx="3">
                  <c:v>2912329</c:v>
                </c:pt>
                <c:pt idx="4">
                  <c:v>1619856</c:v>
                </c:pt>
                <c:pt idx="5">
                  <c:v>1785504</c:v>
                </c:pt>
                <c:pt idx="6">
                  <c:v>726785</c:v>
                </c:pt>
              </c:numCache>
            </c:numRef>
          </c:val>
          <c:extLst xmlns:c16r2="http://schemas.microsoft.com/office/drawing/2015/06/chart">
            <c:ext xmlns:c16="http://schemas.microsoft.com/office/drawing/2014/chart" uri="{C3380CC4-5D6E-409C-BE32-E72D297353CC}">
              <c16:uniqueId val="{00000001-F6AB-4ABB-8CCD-5B6430CE00C6}"/>
            </c:ext>
          </c:extLst>
        </c:ser>
        <c:ser>
          <c:idx val="0"/>
          <c:order val="2"/>
          <c:tx>
            <c:strRef>
              <c:f>'Movimiento Portuario'!$F$57</c:f>
              <c:strCache>
                <c:ptCount val="1"/>
                <c:pt idx="0">
                  <c:v>TONS 2022</c:v>
                </c:pt>
              </c:strCache>
            </c:strRef>
          </c:tx>
          <c:spPr>
            <a:solidFill>
              <a:srgbClr val="002060"/>
            </a:solidFill>
            <a:ln>
              <a:noFill/>
            </a:ln>
            <a:effectLst/>
          </c:spPr>
          <c:invertIfNegative val="0"/>
          <c:cat>
            <c:strRef>
              <c:f>'Movimiento Portuario'!$B$59:$B$66</c:f>
              <c:strCache>
                <c:ptCount val="8"/>
                <c:pt idx="0">
                  <c:v>Carbón </c:v>
                </c:pt>
                <c:pt idx="1">
                  <c:v>Petróleo </c:v>
                </c:pt>
                <c:pt idx="2">
                  <c:v>Derivados del petróleo</c:v>
                </c:pt>
                <c:pt idx="3">
                  <c:v>Hulla, coque y briquetas</c:v>
                </c:pt>
                <c:pt idx="4">
                  <c:v>Cajas y embalajes en general</c:v>
                </c:pt>
                <c:pt idx="5">
                  <c:v>Menaje domestico</c:v>
                </c:pt>
                <c:pt idx="6">
                  <c:v>Cemento</c:v>
                </c:pt>
                <c:pt idx="7">
                  <c:v>Polietileno y mat. Plásticos</c:v>
                </c:pt>
              </c:strCache>
            </c:strRef>
          </c:cat>
          <c:val>
            <c:numRef>
              <c:f>'Movimiento Portuario'!$F$59:$F$65</c:f>
              <c:numCache>
                <c:formatCode>#,##0</c:formatCode>
                <c:ptCount val="7"/>
                <c:pt idx="0">
                  <c:v>53664781</c:v>
                </c:pt>
                <c:pt idx="1">
                  <c:v>14178936</c:v>
                </c:pt>
                <c:pt idx="2">
                  <c:v>15213065</c:v>
                </c:pt>
                <c:pt idx="3">
                  <c:v>2758478</c:v>
                </c:pt>
                <c:pt idx="4">
                  <c:v>2420524</c:v>
                </c:pt>
                <c:pt idx="5">
                  <c:v>1907637</c:v>
                </c:pt>
                <c:pt idx="6">
                  <c:v>1064225</c:v>
                </c:pt>
              </c:numCache>
            </c:numRef>
          </c:val>
          <c:extLst xmlns:c16r2="http://schemas.microsoft.com/office/drawing/2015/06/chart">
            <c:ext xmlns:c16="http://schemas.microsoft.com/office/drawing/2014/chart" uri="{C3380CC4-5D6E-409C-BE32-E72D297353CC}">
              <c16:uniqueId val="{00000000-27DE-4E14-B623-098FD434A602}"/>
            </c:ext>
          </c:extLst>
        </c:ser>
        <c:dLbls>
          <c:showLegendKey val="0"/>
          <c:showVal val="0"/>
          <c:showCatName val="0"/>
          <c:showSerName val="0"/>
          <c:showPercent val="0"/>
          <c:showBubbleSize val="0"/>
        </c:dLbls>
        <c:gapWidth val="219"/>
        <c:overlap val="-27"/>
        <c:axId val="466419184"/>
        <c:axId val="466423496"/>
      </c:barChart>
      <c:catAx>
        <c:axId val="466419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6423496"/>
        <c:crosses val="autoZero"/>
        <c:auto val="1"/>
        <c:lblAlgn val="ctr"/>
        <c:lblOffset val="100"/>
        <c:noMultiLvlLbl val="0"/>
      </c:catAx>
      <c:valAx>
        <c:axId val="466423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641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Principales Productos Importados - Tons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'Movimiento Portuario'!$D$74</c:f>
              <c:strCache>
                <c:ptCount val="1"/>
                <c:pt idx="0">
                  <c:v>TONS 2020</c:v>
                </c:pt>
              </c:strCache>
            </c:strRef>
          </c:tx>
          <c:spPr>
            <a:solidFill>
              <a:schemeClr val="bg1">
                <a:lumMod val="50000"/>
              </a:schemeClr>
            </a:solidFill>
            <a:ln>
              <a:noFill/>
            </a:ln>
            <a:effectLst/>
          </c:spPr>
          <c:invertIfNegative val="0"/>
          <c:cat>
            <c:strRef>
              <c:f>'Movimiento Portuario'!$B$76:$B$83</c:f>
              <c:strCache>
                <c:ptCount val="8"/>
                <c:pt idx="0">
                  <c:v>Maíz</c:v>
                </c:pt>
                <c:pt idx="1">
                  <c:v>Petróleo</c:v>
                </c:pt>
                <c:pt idx="2">
                  <c:v>Menaje doméstico</c:v>
                </c:pt>
                <c:pt idx="3">
                  <c:v>Cajas y embalajes en general</c:v>
                </c:pt>
                <c:pt idx="4">
                  <c:v>Derivados del petróleo</c:v>
                </c:pt>
                <c:pt idx="5">
                  <c:v>Cereales, granos y sus prepa.</c:v>
                </c:pt>
                <c:pt idx="6">
                  <c:v>Productos alimenticios</c:v>
                </c:pt>
                <c:pt idx="7">
                  <c:v>Productos químicos industriales</c:v>
                </c:pt>
              </c:strCache>
            </c:strRef>
          </c:cat>
          <c:val>
            <c:numRef>
              <c:f>'Movimiento Portuario'!$D$76:$D$83</c:f>
              <c:numCache>
                <c:formatCode>#,##0</c:formatCode>
                <c:ptCount val="8"/>
                <c:pt idx="0">
                  <c:v>4649389</c:v>
                </c:pt>
                <c:pt idx="1">
                  <c:v>4671412</c:v>
                </c:pt>
                <c:pt idx="2">
                  <c:v>3003890</c:v>
                </c:pt>
                <c:pt idx="3">
                  <c:v>2762294</c:v>
                </c:pt>
                <c:pt idx="4">
                  <c:v>343402</c:v>
                </c:pt>
                <c:pt idx="5">
                  <c:v>2193335</c:v>
                </c:pt>
                <c:pt idx="6">
                  <c:v>1533883</c:v>
                </c:pt>
                <c:pt idx="7">
                  <c:v>1762137</c:v>
                </c:pt>
              </c:numCache>
            </c:numRef>
          </c:val>
          <c:extLst xmlns:c16r2="http://schemas.microsoft.com/office/drawing/2015/06/chart">
            <c:ext xmlns:c16="http://schemas.microsoft.com/office/drawing/2014/chart" uri="{C3380CC4-5D6E-409C-BE32-E72D297353CC}">
              <c16:uniqueId val="{00000000-D02D-45A7-A4CF-8E0B127E8CC2}"/>
            </c:ext>
          </c:extLst>
        </c:ser>
        <c:ser>
          <c:idx val="2"/>
          <c:order val="1"/>
          <c:tx>
            <c:strRef>
              <c:f>'Movimiento Portuario'!$E$74</c:f>
              <c:strCache>
                <c:ptCount val="1"/>
                <c:pt idx="0">
                  <c:v>TONS 2021</c:v>
                </c:pt>
              </c:strCache>
            </c:strRef>
          </c:tx>
          <c:spPr>
            <a:solidFill>
              <a:srgbClr val="FFC000"/>
            </a:solidFill>
            <a:ln>
              <a:noFill/>
            </a:ln>
            <a:effectLst/>
          </c:spPr>
          <c:invertIfNegative val="0"/>
          <c:cat>
            <c:strRef>
              <c:f>'Movimiento Portuario'!$B$76:$B$83</c:f>
              <c:strCache>
                <c:ptCount val="8"/>
                <c:pt idx="0">
                  <c:v>Maíz</c:v>
                </c:pt>
                <c:pt idx="1">
                  <c:v>Petróleo</c:v>
                </c:pt>
                <c:pt idx="2">
                  <c:v>Menaje doméstico</c:v>
                </c:pt>
                <c:pt idx="3">
                  <c:v>Cajas y embalajes en general</c:v>
                </c:pt>
                <c:pt idx="4">
                  <c:v>Derivados del petróleo</c:v>
                </c:pt>
                <c:pt idx="5">
                  <c:v>Cereales, granos y sus prepa.</c:v>
                </c:pt>
                <c:pt idx="6">
                  <c:v>Productos alimenticios</c:v>
                </c:pt>
                <c:pt idx="7">
                  <c:v>Productos químicos industriales</c:v>
                </c:pt>
              </c:strCache>
            </c:strRef>
          </c:cat>
          <c:val>
            <c:numRef>
              <c:f>'Movimiento Portuario'!$E$76:$E$83</c:f>
              <c:numCache>
                <c:formatCode>#,##0</c:formatCode>
                <c:ptCount val="8"/>
                <c:pt idx="0">
                  <c:v>5021127</c:v>
                </c:pt>
                <c:pt idx="1">
                  <c:v>9724497</c:v>
                </c:pt>
                <c:pt idx="2">
                  <c:v>4015773</c:v>
                </c:pt>
                <c:pt idx="3">
                  <c:v>3179750</c:v>
                </c:pt>
                <c:pt idx="4">
                  <c:v>760077</c:v>
                </c:pt>
                <c:pt idx="5">
                  <c:v>1958278</c:v>
                </c:pt>
                <c:pt idx="6">
                  <c:v>1608670</c:v>
                </c:pt>
                <c:pt idx="7">
                  <c:v>1709018</c:v>
                </c:pt>
              </c:numCache>
            </c:numRef>
          </c:val>
          <c:extLst xmlns:c16r2="http://schemas.microsoft.com/office/drawing/2015/06/chart">
            <c:ext xmlns:c16="http://schemas.microsoft.com/office/drawing/2014/chart" uri="{C3380CC4-5D6E-409C-BE32-E72D297353CC}">
              <c16:uniqueId val="{00000001-D02D-45A7-A4CF-8E0B127E8CC2}"/>
            </c:ext>
          </c:extLst>
        </c:ser>
        <c:ser>
          <c:idx val="0"/>
          <c:order val="2"/>
          <c:tx>
            <c:strRef>
              <c:f>'Movimiento Portuario'!$F$74</c:f>
              <c:strCache>
                <c:ptCount val="1"/>
                <c:pt idx="0">
                  <c:v>TONS 2022</c:v>
                </c:pt>
              </c:strCache>
            </c:strRef>
          </c:tx>
          <c:spPr>
            <a:solidFill>
              <a:srgbClr val="002060"/>
            </a:solidFill>
            <a:ln>
              <a:noFill/>
            </a:ln>
            <a:effectLst/>
          </c:spPr>
          <c:invertIfNegative val="0"/>
          <c:cat>
            <c:strRef>
              <c:f>'Movimiento Portuario'!$B$76:$B$83</c:f>
              <c:strCache>
                <c:ptCount val="8"/>
                <c:pt idx="0">
                  <c:v>Maíz</c:v>
                </c:pt>
                <c:pt idx="1">
                  <c:v>Petróleo</c:v>
                </c:pt>
                <c:pt idx="2">
                  <c:v>Menaje doméstico</c:v>
                </c:pt>
                <c:pt idx="3">
                  <c:v>Cajas y embalajes en general</c:v>
                </c:pt>
                <c:pt idx="4">
                  <c:v>Derivados del petróleo</c:v>
                </c:pt>
                <c:pt idx="5">
                  <c:v>Cereales, granos y sus prepa.</c:v>
                </c:pt>
                <c:pt idx="6">
                  <c:v>Productos alimenticios</c:v>
                </c:pt>
                <c:pt idx="7">
                  <c:v>Productos químicos industriales</c:v>
                </c:pt>
              </c:strCache>
            </c:strRef>
          </c:cat>
          <c:val>
            <c:numRef>
              <c:f>'Movimiento Portuario'!$F$76:$F$83</c:f>
              <c:numCache>
                <c:formatCode>#,##0</c:formatCode>
                <c:ptCount val="8"/>
                <c:pt idx="0">
                  <c:v>5457938</c:v>
                </c:pt>
                <c:pt idx="1">
                  <c:v>262165</c:v>
                </c:pt>
                <c:pt idx="2">
                  <c:v>3828256</c:v>
                </c:pt>
                <c:pt idx="3">
                  <c:v>3542092</c:v>
                </c:pt>
                <c:pt idx="4">
                  <c:v>7526050</c:v>
                </c:pt>
                <c:pt idx="5">
                  <c:v>1924976</c:v>
                </c:pt>
                <c:pt idx="6">
                  <c:v>1873079</c:v>
                </c:pt>
                <c:pt idx="7">
                  <c:v>1434219</c:v>
                </c:pt>
              </c:numCache>
            </c:numRef>
          </c:val>
          <c:extLst xmlns:c16r2="http://schemas.microsoft.com/office/drawing/2015/06/chart">
            <c:ext xmlns:c16="http://schemas.microsoft.com/office/drawing/2014/chart" uri="{C3380CC4-5D6E-409C-BE32-E72D297353CC}">
              <c16:uniqueId val="{00000000-3F94-4738-8EC8-1333B5237705}"/>
            </c:ext>
          </c:extLst>
        </c:ser>
        <c:dLbls>
          <c:showLegendKey val="0"/>
          <c:showVal val="0"/>
          <c:showCatName val="0"/>
          <c:showSerName val="0"/>
          <c:showPercent val="0"/>
          <c:showBubbleSize val="0"/>
        </c:dLbls>
        <c:gapWidth val="219"/>
        <c:overlap val="-27"/>
        <c:axId val="466417616"/>
        <c:axId val="466417224"/>
      </c:barChart>
      <c:catAx>
        <c:axId val="46641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17224"/>
        <c:crosses val="autoZero"/>
        <c:auto val="1"/>
        <c:lblAlgn val="ctr"/>
        <c:lblOffset val="100"/>
        <c:noMultiLvlLbl val="0"/>
      </c:catAx>
      <c:valAx>
        <c:axId val="466417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17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Consolidado Contenedores Comercio Exterior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Portuario'!$D$130:$D$131</c:f>
              <c:strCache>
                <c:ptCount val="2"/>
                <c:pt idx="0">
                  <c:v>Impo</c:v>
                </c:pt>
              </c:strCache>
            </c:strRef>
          </c:tx>
          <c:spPr>
            <a:solidFill>
              <a:srgbClr val="FFC000"/>
            </a:solidFill>
            <a:ln>
              <a:noFill/>
            </a:ln>
            <a:effectLst/>
          </c:spPr>
          <c:invertIfNegative val="0"/>
          <c:dLbls>
            <c:dLbl>
              <c:idx val="0"/>
              <c:layout>
                <c:manualLayout>
                  <c:x val="-2.4783147459727386E-3"/>
                  <c:y val="1.86154707020707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70-4783-BBC9-8258DDFAFD6C}"/>
                </c:ext>
                <c:ext xmlns:c15="http://schemas.microsoft.com/office/drawing/2012/chart" uri="{CE6537A1-D6FC-4f65-9D91-7224C49458BB}"/>
              </c:extLst>
            </c:dLbl>
            <c:dLbl>
              <c:idx val="1"/>
              <c:layout>
                <c:manualLayout>
                  <c:x val="0"/>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Portuario'!$D$132:$D$134</c:f>
              <c:numCache>
                <c:formatCode>#,##0</c:formatCode>
                <c:ptCount val="3"/>
                <c:pt idx="0">
                  <c:v>1014221</c:v>
                </c:pt>
                <c:pt idx="1">
                  <c:v>1138772</c:v>
                </c:pt>
                <c:pt idx="2">
                  <c:v>1219845</c:v>
                </c:pt>
              </c:numCache>
            </c:numRef>
          </c:val>
          <c:extLst xmlns:c16r2="http://schemas.microsoft.com/office/drawing/2015/06/chart">
            <c:ext xmlns:c16="http://schemas.microsoft.com/office/drawing/2014/chart" uri="{C3380CC4-5D6E-409C-BE32-E72D297353CC}">
              <c16:uniqueId val="{00000002-A370-4783-BBC9-8258DDFAFD6C}"/>
            </c:ext>
          </c:extLst>
        </c:ser>
        <c:ser>
          <c:idx val="1"/>
          <c:order val="1"/>
          <c:tx>
            <c:strRef>
              <c:f>'Movimiento Portuario'!$E$130:$E$131</c:f>
              <c:strCache>
                <c:ptCount val="2"/>
                <c:pt idx="0">
                  <c:v>Expo</c:v>
                </c:pt>
              </c:strCache>
            </c:strRef>
          </c:tx>
          <c:spPr>
            <a:solidFill>
              <a:srgbClr val="002060"/>
            </a:solidFill>
            <a:ln>
              <a:noFill/>
            </a:ln>
            <a:effectLst/>
          </c:spPr>
          <c:invertIfNegative val="0"/>
          <c:dLbls>
            <c:dLbl>
              <c:idx val="0"/>
              <c:layout>
                <c:manualLayout>
                  <c:x val="-4.5435245471000717E-17"/>
                  <c:y val="2.79232060531060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370-4783-BBC9-8258DDFAFD6C}"/>
                </c:ext>
                <c:ext xmlns:c15="http://schemas.microsoft.com/office/drawing/2012/chart" uri="{CE6537A1-D6FC-4f65-9D91-7224C49458BB}"/>
              </c:extLst>
            </c:dLbl>
            <c:dLbl>
              <c:idx val="1"/>
              <c:layout>
                <c:manualLayout>
                  <c:x val="-2.4783147459727386E-3"/>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Portuario'!$E$132:$E$134</c:f>
              <c:numCache>
                <c:formatCode>#,##0</c:formatCode>
                <c:ptCount val="3"/>
                <c:pt idx="0">
                  <c:v>989859</c:v>
                </c:pt>
                <c:pt idx="1">
                  <c:v>1081566</c:v>
                </c:pt>
                <c:pt idx="2">
                  <c:v>1256208</c:v>
                </c:pt>
              </c:numCache>
            </c:numRef>
          </c:val>
          <c:extLst xmlns:c16r2="http://schemas.microsoft.com/office/drawing/2015/06/chart">
            <c:ext xmlns:c16="http://schemas.microsoft.com/office/drawing/2014/chart" uri="{C3380CC4-5D6E-409C-BE32-E72D297353CC}">
              <c16:uniqueId val="{00000005-A370-4783-BBC9-8258DDFAFD6C}"/>
            </c:ext>
          </c:extLst>
        </c:ser>
        <c:dLbls>
          <c:showLegendKey val="0"/>
          <c:showVal val="0"/>
          <c:showCatName val="0"/>
          <c:showSerName val="0"/>
          <c:showPercent val="0"/>
          <c:showBubbleSize val="0"/>
        </c:dLbls>
        <c:gapWidth val="219"/>
        <c:overlap val="-27"/>
        <c:axId val="466421928"/>
        <c:axId val="466419576"/>
      </c:barChart>
      <c:catAx>
        <c:axId val="4664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6419576"/>
        <c:crosses val="autoZero"/>
        <c:auto val="1"/>
        <c:lblAlgn val="ctr"/>
        <c:lblOffset val="100"/>
        <c:noMultiLvlLbl val="0"/>
      </c:catAx>
      <c:valAx>
        <c:axId val="4664195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6421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a:t>
            </a:r>
            <a:r>
              <a:rPr lang="es-CO" baseline="0"/>
              <a:t> corrido</a:t>
            </a:r>
            <a:r>
              <a:rPr lang="es-CO"/>
              <a:t> de la producción, ventas y el personal ocupado de la Industria Manufacturera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0-8B70-43D6-8DBD-1557C740AC70}"/>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A6F3-42B2-A2EB-7F96446873FD}"/>
              </c:ext>
            </c:extLst>
          </c:dPt>
          <c:dPt>
            <c:idx val="2"/>
            <c:invertIfNegative val="0"/>
            <c:bubble3D val="0"/>
            <c:spPr>
              <a:solidFill>
                <a:schemeClr val="bg1">
                  <a:lumMod val="50000"/>
                </a:schemeClr>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B70-43D6-8DBD-1557C740AC70}"/>
              </c:ext>
            </c:extLst>
          </c:dPt>
          <c:dLbls>
            <c:dLbl>
              <c:idx val="0"/>
              <c:layout>
                <c:manualLayout>
                  <c:x val="-5.0121376299286403E-3"/>
                  <c:y val="4.528300810387565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70-43D6-8DBD-1557C740AC70}"/>
                </c:ext>
                <c:ext xmlns:c15="http://schemas.microsoft.com/office/drawing/2012/chart" uri="{CE6537A1-D6FC-4f65-9D91-7224C49458BB}">
                  <c15:layout/>
                </c:ext>
              </c:extLst>
            </c:dLbl>
            <c:dLbl>
              <c:idx val="2"/>
              <c:layout>
                <c:manualLayout>
                  <c:x val="-1.584475330451656E-3"/>
                  <c:y val="9.05656986087336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EMMET!$B$33:$B$35</c:f>
              <c:strCache>
                <c:ptCount val="3"/>
                <c:pt idx="0">
                  <c:v>Producción Real</c:v>
                </c:pt>
                <c:pt idx="1">
                  <c:v>Ventas Reales</c:v>
                </c:pt>
                <c:pt idx="2">
                  <c:v>Personal Ocupado</c:v>
                </c:pt>
              </c:strCache>
            </c:strRef>
          </c:cat>
          <c:val>
            <c:numRef>
              <c:f>EMMET!$C$33:$C$35</c:f>
              <c:numCache>
                <c:formatCode>0.0%</c:formatCode>
                <c:ptCount val="3"/>
                <c:pt idx="0">
                  <c:v>4.0000000000000001E-3</c:v>
                </c:pt>
                <c:pt idx="1">
                  <c:v>3.0000000000000001E-3</c:v>
                </c:pt>
                <c:pt idx="2">
                  <c:v>1.4E-2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193179208"/>
        <c:axId val="193178032"/>
      </c:barChart>
      <c:catAx>
        <c:axId val="1931792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93178032"/>
        <c:crosses val="autoZero"/>
        <c:auto val="1"/>
        <c:lblAlgn val="ctr"/>
        <c:lblOffset val="100"/>
        <c:noMultiLvlLbl val="0"/>
      </c:catAx>
      <c:valAx>
        <c:axId val="193178032"/>
        <c:scaling>
          <c:orientation val="minMax"/>
        </c:scaling>
        <c:delete val="0"/>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93179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Exportaciones por zona portuaria</a:t>
            </a:r>
          </a:p>
        </c:rich>
      </c:tx>
      <c:layout>
        <c:manualLayout>
          <c:xMode val="edge"/>
          <c:yMode val="edge"/>
          <c:x val="0.13036363636363635"/>
          <c:y val="3.03605373576052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205181610363223"/>
          <c:y val="0.18742727430252612"/>
          <c:w val="0.45603951119013353"/>
          <c:h val="0.615107820557211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0AC-424E-AD84-23062DB0FB76}"/>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0AC-424E-AD84-23062DB0FB76}"/>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0AC-424E-AD84-23062DB0FB76}"/>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0AC-424E-AD84-23062DB0FB76}"/>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0AC-424E-AD84-23062DB0FB76}"/>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70AC-424E-AD84-23062DB0FB76}"/>
              </c:ext>
            </c:extLst>
          </c:dPt>
          <c:cat>
            <c:strRef>
              <c:f>'Movimiento Portuario'!$B$23:$B$29</c:f>
              <c:strCache>
                <c:ptCount val="7"/>
                <c:pt idx="0">
                  <c:v>Ciénaga</c:v>
                </c:pt>
                <c:pt idx="1">
                  <c:v>La Guajira</c:v>
                </c:pt>
                <c:pt idx="2">
                  <c:v>Golfo Morrosquillo</c:v>
                </c:pt>
                <c:pt idx="3">
                  <c:v>Cartagena</c:v>
                </c:pt>
                <c:pt idx="4">
                  <c:v>Barranquilla</c:v>
                </c:pt>
                <c:pt idx="5">
                  <c:v>Buenaventura</c:v>
                </c:pt>
                <c:pt idx="6">
                  <c:v>Santa Marta</c:v>
                </c:pt>
              </c:strCache>
            </c:strRef>
          </c:cat>
          <c:val>
            <c:numRef>
              <c:f>'Movimiento Portuario'!$D$23:$D$29</c:f>
              <c:numCache>
                <c:formatCode>#,##0</c:formatCode>
                <c:ptCount val="7"/>
                <c:pt idx="0">
                  <c:v>30880644</c:v>
                </c:pt>
                <c:pt idx="1">
                  <c:v>18652625</c:v>
                </c:pt>
                <c:pt idx="2">
                  <c:v>25159187</c:v>
                </c:pt>
                <c:pt idx="3">
                  <c:v>10613252</c:v>
                </c:pt>
                <c:pt idx="4">
                  <c:v>3924652</c:v>
                </c:pt>
                <c:pt idx="5">
                  <c:v>4263872</c:v>
                </c:pt>
                <c:pt idx="6">
                  <c:v>2194555</c:v>
                </c:pt>
              </c:numCache>
            </c:numRef>
          </c:val>
          <c:extLst xmlns:c16r2="http://schemas.microsoft.com/office/drawing/2015/06/chart">
            <c:ext xmlns:c16="http://schemas.microsoft.com/office/drawing/2014/chart" uri="{C3380CC4-5D6E-409C-BE32-E72D297353CC}">
              <c16:uniqueId val="{00000010-70AC-424E-AD84-23062DB0FB76}"/>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0AC-424E-AD84-23062DB0FB7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0AC-424E-AD84-23062DB0FB7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0AC-424E-AD84-23062DB0FB76}"/>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0AC-424E-AD84-23062DB0FB76}"/>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0AC-424E-AD84-23062DB0FB7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0-70AC-424E-AD84-23062DB0FB76}"/>
                    </c:ext>
                  </c:extLst>
                </c:dPt>
                <c:cat>
                  <c:strRef>
                    <c:extLst xmlns:c16r2="http://schemas.microsoft.com/office/drawing/2015/06/chart">
                      <c:ext uri="{02D57815-91ED-43cb-92C2-25804820EDAC}">
                        <c15:formulaRef>
                          <c15:sqref>'Movimiento Portuario'!$B$23:$B$29</c15:sqref>
                        </c15:formulaRef>
                      </c:ext>
                    </c:extLst>
                    <c:strCache>
                      <c:ptCount val="7"/>
                      <c:pt idx="0">
                        <c:v>Ciénaga</c:v>
                      </c:pt>
                      <c:pt idx="1">
                        <c:v>La Guajira</c:v>
                      </c:pt>
                      <c:pt idx="2">
                        <c:v>Golfo Morrosquillo</c:v>
                      </c:pt>
                      <c:pt idx="3">
                        <c:v>Cartagena</c:v>
                      </c:pt>
                      <c:pt idx="4">
                        <c:v>Barranquilla</c:v>
                      </c:pt>
                      <c:pt idx="5">
                        <c:v>Buenaventura</c:v>
                      </c:pt>
                      <c:pt idx="6">
                        <c:v>Santa Marta</c:v>
                      </c:pt>
                    </c:strCache>
                  </c:strRef>
                </c:cat>
                <c:val>
                  <c:numRef>
                    <c:extLst xmlns:c16r2="http://schemas.microsoft.com/office/drawing/2015/06/chart">
                      <c:ext uri="{02D57815-91ED-43cb-92C2-25804820EDAC}">
                        <c15:formulaRef>
                          <c15:sqref>'Movimiento Portuario'!$I$23:$I$30</c15:sqref>
                        </c15:formulaRef>
                      </c:ext>
                    </c:extLst>
                    <c:numCache>
                      <c:formatCode>#,##0</c:formatCode>
                      <c:ptCount val="8"/>
                      <c:pt idx="0">
                        <c:v>14235957</c:v>
                      </c:pt>
                      <c:pt idx="1">
                        <c:v>10217057</c:v>
                      </c:pt>
                      <c:pt idx="2">
                        <c:v>7045652</c:v>
                      </c:pt>
                      <c:pt idx="3">
                        <c:v>9236090</c:v>
                      </c:pt>
                      <c:pt idx="4">
                        <c:v>1245479</c:v>
                      </c:pt>
                      <c:pt idx="5">
                        <c:v>345268</c:v>
                      </c:pt>
                      <c:pt idx="6">
                        <c:v>97770</c:v>
                      </c:pt>
                      <c:pt idx="7">
                        <c:v>17729</c:v>
                      </c:pt>
                    </c:numCache>
                  </c:numRef>
                </c:val>
                <c:extLst xmlns:c16r2="http://schemas.microsoft.com/office/drawing/2015/06/chart">
                  <c:ext xmlns:c16="http://schemas.microsoft.com/office/drawing/2014/chart" uri="{C3380CC4-5D6E-409C-BE32-E72D297353CC}">
                    <c16:uniqueId val="{00000021-70AC-424E-AD84-23062DB0FB76}"/>
                  </c:ext>
                </c:extLst>
              </c15:ser>
            </c15:filteredPieSeries>
          </c:ext>
        </c:extLst>
      </c:pieChart>
      <c:spPr>
        <a:noFill/>
        <a:ln>
          <a:noFill/>
        </a:ln>
        <a:effectLst/>
      </c:spPr>
    </c:plotArea>
    <c:legend>
      <c:legendPos val="b"/>
      <c:layout>
        <c:manualLayout>
          <c:xMode val="edge"/>
          <c:yMode val="edge"/>
          <c:x val="5.288742133039822E-2"/>
          <c:y val="0.88735659276624268"/>
          <c:w val="0.75462467191601046"/>
          <c:h val="0.11264340723375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Contenedores de Importación por Zonas Portuarias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Portuario'!$D$93</c:f>
              <c:strCache>
                <c:ptCount val="1"/>
                <c:pt idx="0">
                  <c:v>2020</c:v>
                </c:pt>
              </c:strCache>
            </c:strRef>
          </c:tx>
          <c:spPr>
            <a:solidFill>
              <a:srgbClr val="00206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Portuario'!$D$95:$D$97</c:f>
              <c:numCache>
                <c:formatCode>#,##0</c:formatCode>
                <c:ptCount val="3"/>
                <c:pt idx="0">
                  <c:v>401966</c:v>
                </c:pt>
                <c:pt idx="1">
                  <c:v>474999</c:v>
                </c:pt>
                <c:pt idx="2">
                  <c:v>68962</c:v>
                </c:pt>
              </c:numCache>
            </c:numRef>
          </c:val>
          <c:extLst xmlns:c15="http://schemas.microsoft.com/office/drawing/2012/chart" xmlns:c16r2="http://schemas.microsoft.com/office/drawing/2015/06/chart">
            <c:ext xmlns:c16="http://schemas.microsoft.com/office/drawing/2014/chart" uri="{C3380CC4-5D6E-409C-BE32-E72D297353CC}">
              <c16:uniqueId val="{00000003-5E5F-4270-AEAE-83FA7ABE03CB}"/>
            </c:ext>
          </c:extLst>
        </c:ser>
        <c:ser>
          <c:idx val="1"/>
          <c:order val="1"/>
          <c:tx>
            <c:strRef>
              <c:f>'Movimiento Portuario'!$E$93</c:f>
              <c:strCache>
                <c:ptCount val="1"/>
                <c:pt idx="0">
                  <c:v>2021</c:v>
                </c:pt>
              </c:strCache>
            </c:strRef>
          </c:tx>
          <c:spPr>
            <a:solidFill>
              <a:schemeClr val="bg1">
                <a:lumMod val="50000"/>
              </a:schemeClr>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Portuario'!$E$95:$E$97</c:f>
              <c:numCache>
                <c:formatCode>#,##0</c:formatCode>
                <c:ptCount val="3"/>
                <c:pt idx="0">
                  <c:v>492362</c:v>
                </c:pt>
                <c:pt idx="1">
                  <c:v>507340</c:v>
                </c:pt>
                <c:pt idx="2">
                  <c:v>80862</c:v>
                </c:pt>
              </c:numCache>
            </c:numRef>
          </c:val>
          <c:extLst xmlns:c16r2="http://schemas.microsoft.com/office/drawing/2015/06/chart">
            <c:ext xmlns:c16="http://schemas.microsoft.com/office/drawing/2014/chart" uri="{C3380CC4-5D6E-409C-BE32-E72D297353CC}">
              <c16:uniqueId val="{00000000-5E5F-4270-AEAE-83FA7ABE03CB}"/>
            </c:ext>
          </c:extLst>
        </c:ser>
        <c:ser>
          <c:idx val="2"/>
          <c:order val="2"/>
          <c:tx>
            <c:strRef>
              <c:f>'Movimiento Portuario'!$F$93</c:f>
              <c:strCache>
                <c:ptCount val="1"/>
                <c:pt idx="0">
                  <c:v>2022</c:v>
                </c:pt>
              </c:strCache>
            </c:strRef>
          </c:tx>
          <c:spPr>
            <a:solidFill>
              <a:srgbClr val="FFC00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Portuario'!$F$95:$F$97</c:f>
              <c:numCache>
                <c:formatCode>#,##0</c:formatCode>
                <c:ptCount val="3"/>
                <c:pt idx="0">
                  <c:v>493291</c:v>
                </c:pt>
                <c:pt idx="1">
                  <c:v>572425</c:v>
                </c:pt>
                <c:pt idx="2">
                  <c:v>82688</c:v>
                </c:pt>
              </c:numCache>
            </c:numRef>
          </c:val>
          <c:extLst xmlns:c16r2="http://schemas.microsoft.com/office/drawing/2015/06/chart">
            <c:ext xmlns:c16="http://schemas.microsoft.com/office/drawing/2014/chart" uri="{C3380CC4-5D6E-409C-BE32-E72D297353CC}">
              <c16:uniqueId val="{00000001-5E5F-4270-AEAE-83FA7ABE03CB}"/>
            </c:ext>
          </c:extLst>
        </c:ser>
        <c:dLbls>
          <c:showLegendKey val="0"/>
          <c:showVal val="0"/>
          <c:showCatName val="0"/>
          <c:showSerName val="0"/>
          <c:showPercent val="0"/>
          <c:showBubbleSize val="0"/>
        </c:dLbls>
        <c:gapWidth val="219"/>
        <c:overlap val="-27"/>
        <c:axId val="466416832"/>
        <c:axId val="466419968"/>
        <c:extLst xmlns:c16r2="http://schemas.microsoft.com/office/drawing/2015/06/chart"/>
      </c:barChart>
      <c:catAx>
        <c:axId val="46641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6419968"/>
        <c:crosses val="autoZero"/>
        <c:auto val="1"/>
        <c:lblAlgn val="ctr"/>
        <c:lblOffset val="100"/>
        <c:noMultiLvlLbl val="0"/>
      </c:catAx>
      <c:valAx>
        <c:axId val="46641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641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Contenedores de Exportación por Zonas Portuarias</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Portuario'!$K$93:$K$94</c:f>
              <c:strCache>
                <c:ptCount val="2"/>
                <c:pt idx="0">
                  <c:v>2020</c:v>
                </c:pt>
              </c:strCache>
            </c:strRef>
          </c:tx>
          <c:spPr>
            <a:solidFill>
              <a:schemeClr val="bg1">
                <a:lumMod val="50000"/>
              </a:schemeClr>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Portuario'!$K$95:$K$98</c:f>
              <c:numCache>
                <c:formatCode>#,##0</c:formatCode>
                <c:ptCount val="4"/>
                <c:pt idx="0">
                  <c:v>405832</c:v>
                </c:pt>
                <c:pt idx="1">
                  <c:v>454393</c:v>
                </c:pt>
                <c:pt idx="2">
                  <c:v>63830</c:v>
                </c:pt>
                <c:pt idx="3">
                  <c:v>23824</c:v>
                </c:pt>
              </c:numCache>
            </c:numRef>
          </c:val>
          <c:extLst xmlns:c16r2="http://schemas.microsoft.com/office/drawing/2015/06/chart">
            <c:ext xmlns:c16="http://schemas.microsoft.com/office/drawing/2014/chart" uri="{C3380CC4-5D6E-409C-BE32-E72D297353CC}">
              <c16:uniqueId val="{00000000-523A-4BB1-B04E-1EAAADF4587B}"/>
            </c:ext>
          </c:extLst>
        </c:ser>
        <c:ser>
          <c:idx val="1"/>
          <c:order val="1"/>
          <c:tx>
            <c:strRef>
              <c:f>'Movimiento Portuario'!$L$93:$L$94</c:f>
              <c:strCache>
                <c:ptCount val="2"/>
                <c:pt idx="0">
                  <c:v>2021</c:v>
                </c:pt>
              </c:strCache>
            </c:strRef>
          </c:tx>
          <c:spPr>
            <a:solidFill>
              <a:srgbClr val="FFC00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Portuario'!$L$95:$L$98</c:f>
              <c:numCache>
                <c:formatCode>#,##0</c:formatCode>
                <c:ptCount val="4"/>
                <c:pt idx="0">
                  <c:v>497992</c:v>
                </c:pt>
                <c:pt idx="1">
                  <c:v>471250</c:v>
                </c:pt>
                <c:pt idx="2">
                  <c:v>72374</c:v>
                </c:pt>
                <c:pt idx="3">
                  <c:v>27716</c:v>
                </c:pt>
              </c:numCache>
            </c:numRef>
          </c:val>
          <c:extLst xmlns:c16r2="http://schemas.microsoft.com/office/drawing/2015/06/chart">
            <c:ext xmlns:c16="http://schemas.microsoft.com/office/drawing/2014/chart" uri="{C3380CC4-5D6E-409C-BE32-E72D297353CC}">
              <c16:uniqueId val="{00000001-523A-4BB1-B04E-1EAAADF4587B}"/>
            </c:ext>
          </c:extLst>
        </c:ser>
        <c:ser>
          <c:idx val="2"/>
          <c:order val="2"/>
          <c:tx>
            <c:strRef>
              <c:f>'Movimiento Portuario'!$M$93:$M$94</c:f>
              <c:strCache>
                <c:ptCount val="2"/>
                <c:pt idx="0">
                  <c:v>2022</c:v>
                </c:pt>
              </c:strCache>
            </c:strRef>
          </c:tx>
          <c:spPr>
            <a:solidFill>
              <a:srgbClr val="00206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Portuario'!$M$95:$M$98</c:f>
              <c:numCache>
                <c:formatCode>#,##0</c:formatCode>
                <c:ptCount val="4"/>
                <c:pt idx="0">
                  <c:v>506571</c:v>
                </c:pt>
                <c:pt idx="1">
                  <c:v>565589</c:v>
                </c:pt>
                <c:pt idx="2">
                  <c:v>77928</c:v>
                </c:pt>
                <c:pt idx="3">
                  <c:v>51156</c:v>
                </c:pt>
              </c:numCache>
            </c:numRef>
          </c:val>
          <c:extLst xmlns:c16r2="http://schemas.microsoft.com/office/drawing/2015/06/chart">
            <c:ext xmlns:c16="http://schemas.microsoft.com/office/drawing/2014/chart" uri="{C3380CC4-5D6E-409C-BE32-E72D297353CC}">
              <c16:uniqueId val="{00000002-523A-4BB1-B04E-1EAAADF4587B}"/>
            </c:ext>
          </c:extLst>
        </c:ser>
        <c:dLbls>
          <c:showLegendKey val="0"/>
          <c:showVal val="0"/>
          <c:showCatName val="0"/>
          <c:showSerName val="0"/>
          <c:showPercent val="0"/>
          <c:showBubbleSize val="0"/>
        </c:dLbls>
        <c:gapWidth val="219"/>
        <c:overlap val="-27"/>
        <c:axId val="466423104"/>
        <c:axId val="466420752"/>
      </c:barChart>
      <c:catAx>
        <c:axId val="46642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20752"/>
        <c:crosses val="autoZero"/>
        <c:auto val="1"/>
        <c:lblAlgn val="ctr"/>
        <c:lblOffset val="100"/>
        <c:noMultiLvlLbl val="0"/>
      </c:catAx>
      <c:valAx>
        <c:axId val="466420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23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Industrias Manufactureras - Comercio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2"/>
          <c:order val="0"/>
          <c:tx>
            <c:strRef>
              <c:f>'Datos PIB'!$J$43</c:f>
              <c:strCache>
                <c:ptCount val="1"/>
                <c:pt idx="0">
                  <c:v>Industrias manufactureras</c:v>
                </c:pt>
              </c:strCache>
            </c:strRef>
          </c:tx>
          <c:spPr>
            <a:ln w="12700" cap="rnd">
              <a:solidFill>
                <a:srgbClr val="28B810"/>
              </a:solidFill>
              <a:round/>
            </a:ln>
            <a:effectLst/>
          </c:spPr>
          <c:marker>
            <c:symbol val="triangle"/>
            <c:size val="4"/>
            <c:spPr>
              <a:solidFill>
                <a:srgbClr val="28B810"/>
              </a:solidFill>
              <a:ln w="9525">
                <a:solidFill>
                  <a:srgbClr val="28B810"/>
                </a:solidFill>
              </a:ln>
              <a:effectLst/>
            </c:spPr>
          </c:marker>
          <c:cat>
            <c:strRef>
              <c:f>'Datos PIB'!$I$56:$I$75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 </c:v>
                </c:pt>
                <c:pt idx="19">
                  <c:v>2022 IV</c:v>
                </c:pt>
              </c:strCache>
            </c:strRef>
          </c:cat>
          <c:val>
            <c:numRef>
              <c:f>'Datos PIB'!$J$56:$J$75</c:f>
              <c:numCache>
                <c:formatCode>#,##0.0</c:formatCode>
                <c:ptCount val="20"/>
                <c:pt idx="0">
                  <c:v>-2.334870545551766</c:v>
                </c:pt>
                <c:pt idx="1">
                  <c:v>0.71365130832946022</c:v>
                </c:pt>
                <c:pt idx="2">
                  <c:v>1.1446245287743722</c:v>
                </c:pt>
                <c:pt idx="3">
                  <c:v>1.4752558461462542</c:v>
                </c:pt>
                <c:pt idx="4">
                  <c:v>2.555549909651873</c:v>
                </c:pt>
                <c:pt idx="5">
                  <c:v>1.2650506212790873</c:v>
                </c:pt>
                <c:pt idx="6">
                  <c:v>1.2986428563745562</c:v>
                </c:pt>
                <c:pt idx="7">
                  <c:v>1.2043614253558985</c:v>
                </c:pt>
                <c:pt idx="8">
                  <c:v>-1.9977499972393673</c:v>
                </c:pt>
                <c:pt idx="9">
                  <c:v>-15.322937514918564</c:v>
                </c:pt>
                <c:pt idx="10">
                  <c:v>-12.921658136586501</c:v>
                </c:pt>
                <c:pt idx="11">
                  <c:v>-9.8052241895573928</c:v>
                </c:pt>
                <c:pt idx="12">
                  <c:v>6.210396774551981</c:v>
                </c:pt>
                <c:pt idx="13">
                  <c:v>18.302482588111516</c:v>
                </c:pt>
                <c:pt idx="14">
                  <c:v>18.32089965166621</c:v>
                </c:pt>
                <c:pt idx="15">
                  <c:v>16.359606843644386</c:v>
                </c:pt>
                <c:pt idx="16">
                  <c:v>11.087042410671685</c:v>
                </c:pt>
                <c:pt idx="17">
                  <c:v>20.3</c:v>
                </c:pt>
                <c:pt idx="18">
                  <c:v>7</c:v>
                </c:pt>
                <c:pt idx="19">
                  <c:v>2.7</c:v>
                </c:pt>
              </c:numCache>
            </c:numRef>
          </c:val>
          <c:smooth val="0"/>
          <c:extLst xmlns:c16r2="http://schemas.microsoft.com/office/drawing/2015/06/chart">
            <c:ext xmlns:c16="http://schemas.microsoft.com/office/drawing/2014/chart" uri="{C3380CC4-5D6E-409C-BE32-E72D297353CC}">
              <c16:uniqueId val="{00000000-8A66-4766-8FA2-BCA9B91EB10C}"/>
            </c:ext>
          </c:extLst>
        </c:ser>
        <c:ser>
          <c:idx val="0"/>
          <c:order val="1"/>
          <c:tx>
            <c:strRef>
              <c:f>'Datos PIB'!$K$43</c:f>
              <c:strCache>
                <c:ptCount val="1"/>
                <c:pt idx="0">
                  <c:v>Comercio al por mayor y al por menor</c:v>
                </c:pt>
              </c:strCache>
            </c:strRef>
          </c:tx>
          <c:spPr>
            <a:ln w="12700" cap="rnd">
              <a:solidFill>
                <a:schemeClr val="tx2">
                  <a:lumMod val="50000"/>
                </a:schemeClr>
              </a:solidFill>
              <a:round/>
            </a:ln>
            <a:effectLst/>
          </c:spPr>
          <c:marker>
            <c:symbol val="circle"/>
            <c:size val="4"/>
            <c:spPr>
              <a:solidFill>
                <a:schemeClr val="tx2">
                  <a:lumMod val="50000"/>
                </a:schemeClr>
              </a:solidFill>
              <a:ln w="9525">
                <a:solidFill>
                  <a:schemeClr val="tx2">
                    <a:lumMod val="50000"/>
                  </a:schemeClr>
                </a:solidFill>
              </a:ln>
              <a:effectLst/>
            </c:spPr>
          </c:marker>
          <c:cat>
            <c:strRef>
              <c:f>'Datos PIB'!$I$56:$I$75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 </c:v>
                </c:pt>
                <c:pt idx="19">
                  <c:v>2022 IV</c:v>
                </c:pt>
              </c:strCache>
            </c:strRef>
          </c:cat>
          <c:val>
            <c:numRef>
              <c:f>'Datos PIB'!$K$56:$K$75</c:f>
              <c:numCache>
                <c:formatCode>#,##0.0</c:formatCode>
                <c:ptCount val="20"/>
                <c:pt idx="0">
                  <c:v>3.7738388800177205</c:v>
                </c:pt>
                <c:pt idx="1">
                  <c:v>3.3808085412536002</c:v>
                </c:pt>
                <c:pt idx="2">
                  <c:v>2.8297701375826563</c:v>
                </c:pt>
                <c:pt idx="3">
                  <c:v>2.6727472961906926</c:v>
                </c:pt>
                <c:pt idx="4">
                  <c:v>2.1618888000680272</c:v>
                </c:pt>
                <c:pt idx="5">
                  <c:v>2.7106073775920834</c:v>
                </c:pt>
                <c:pt idx="6">
                  <c:v>3.49495674910834</c:v>
                </c:pt>
                <c:pt idx="7">
                  <c:v>3.7486764119418297</c:v>
                </c:pt>
                <c:pt idx="8">
                  <c:v>3.5155524030474368</c:v>
                </c:pt>
                <c:pt idx="9">
                  <c:v>-14.629327552644639</c:v>
                </c:pt>
                <c:pt idx="10">
                  <c:v>-16.498786924764403</c:v>
                </c:pt>
                <c:pt idx="11">
                  <c:v>-13.689442640334022</c:v>
                </c:pt>
                <c:pt idx="12">
                  <c:v>-2.4067165572878224</c:v>
                </c:pt>
                <c:pt idx="13">
                  <c:v>14.919540018532103</c:v>
                </c:pt>
                <c:pt idx="14">
                  <c:v>21.465556497835792</c:v>
                </c:pt>
                <c:pt idx="15">
                  <c:v>20.860168166217903</c:v>
                </c:pt>
                <c:pt idx="16">
                  <c:v>15.254116338572857</c:v>
                </c:pt>
                <c:pt idx="17">
                  <c:v>23.3</c:v>
                </c:pt>
                <c:pt idx="18">
                  <c:v>8.1</c:v>
                </c:pt>
                <c:pt idx="19">
                  <c:v>1</c:v>
                </c:pt>
              </c:numCache>
            </c:numRef>
          </c:val>
          <c:smooth val="0"/>
          <c:extLst xmlns:c16r2="http://schemas.microsoft.com/office/drawing/2015/06/chart">
            <c:ext xmlns:c16="http://schemas.microsoft.com/office/drawing/2014/chart" uri="{C3380CC4-5D6E-409C-BE32-E72D297353CC}">
              <c16:uniqueId val="{00000003-8A66-4766-8FA2-BCA9B91EB10C}"/>
            </c:ext>
          </c:extLst>
        </c:ser>
        <c:ser>
          <c:idx val="1"/>
          <c:order val="2"/>
          <c:tx>
            <c:strRef>
              <c:f>'Datos PIB'!$L$43</c:f>
              <c:strCache>
                <c:ptCount val="1"/>
                <c:pt idx="0">
                  <c:v>Producto Interno Bruto</c:v>
                </c:pt>
              </c:strCache>
            </c:strRef>
          </c:tx>
          <c:spPr>
            <a:ln w="12700" cap="rnd">
              <a:solidFill>
                <a:schemeClr val="accent1">
                  <a:lumMod val="75000"/>
                </a:schemeClr>
              </a:solidFill>
              <a:round/>
            </a:ln>
            <a:effectLst/>
          </c:spPr>
          <c:marker>
            <c:symbol val="diamond"/>
            <c:size val="4"/>
            <c:spPr>
              <a:solidFill>
                <a:schemeClr val="accent1">
                  <a:lumMod val="75000"/>
                </a:schemeClr>
              </a:solidFill>
              <a:ln w="9525">
                <a:solidFill>
                  <a:schemeClr val="accent1">
                    <a:lumMod val="75000"/>
                  </a:schemeClr>
                </a:solidFill>
              </a:ln>
              <a:effectLst/>
            </c:spPr>
          </c:marker>
          <c:cat>
            <c:strRef>
              <c:f>'Datos PIB'!$I$56:$I$75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 </c:v>
                </c:pt>
                <c:pt idx="19">
                  <c:v>2022 IV</c:v>
                </c:pt>
              </c:strCache>
            </c:strRef>
          </c:cat>
          <c:val>
            <c:numRef>
              <c:f>'Datos PIB'!$L$56:$L$75</c:f>
              <c:numCache>
                <c:formatCode>#,##0.0</c:formatCode>
                <c:ptCount val="20"/>
                <c:pt idx="0">
                  <c:v>1.6096512487537638</c:v>
                </c:pt>
                <c:pt idx="1">
                  <c:v>2.7750891482812818</c:v>
                </c:pt>
                <c:pt idx="2">
                  <c:v>2.8773568243382073</c:v>
                </c:pt>
                <c:pt idx="3">
                  <c:v>2.9150271754750889</c:v>
                </c:pt>
                <c:pt idx="4">
                  <c:v>3.5287193085118673</c:v>
                </c:pt>
                <c:pt idx="5">
                  <c:v>3.0141942753563029</c:v>
                </c:pt>
                <c:pt idx="6">
                  <c:v>3.1862402462746076</c:v>
                </c:pt>
                <c:pt idx="7">
                  <c:v>3.0485536349226408</c:v>
                </c:pt>
                <c:pt idx="8">
                  <c:v>0.79925780305651983</c:v>
                </c:pt>
                <c:pt idx="9">
                  <c:v>-16.551845830673429</c:v>
                </c:pt>
                <c:pt idx="10">
                  <c:v>-8.7953235264957073</c:v>
                </c:pt>
                <c:pt idx="11">
                  <c:v>-3.6125040545465055</c:v>
                </c:pt>
                <c:pt idx="12">
                  <c:v>0.9091888405505415</c:v>
                </c:pt>
                <c:pt idx="13">
                  <c:v>18.305676986548917</c:v>
                </c:pt>
                <c:pt idx="14">
                  <c:v>13.744591573680538</c:v>
                </c:pt>
                <c:pt idx="15">
                  <c:v>10.837723973553722</c:v>
                </c:pt>
                <c:pt idx="16">
                  <c:v>8.5413605988049426</c:v>
                </c:pt>
                <c:pt idx="17">
                  <c:v>12.6</c:v>
                </c:pt>
                <c:pt idx="18">
                  <c:v>7</c:v>
                </c:pt>
                <c:pt idx="19">
                  <c:v>2.9</c:v>
                </c:pt>
              </c:numCache>
            </c:numRef>
          </c:val>
          <c:smooth val="0"/>
          <c:extLst xmlns:c16r2="http://schemas.microsoft.com/office/drawing/2015/06/chart">
            <c:ext xmlns:c16="http://schemas.microsoft.com/office/drawing/2014/chart" uri="{C3380CC4-5D6E-409C-BE32-E72D297353CC}">
              <c16:uniqueId val="{00000003-875C-4027-86C1-932D90521A10}"/>
            </c:ext>
          </c:extLst>
        </c:ser>
        <c:dLbls>
          <c:showLegendKey val="0"/>
          <c:showVal val="0"/>
          <c:showCatName val="0"/>
          <c:showSerName val="0"/>
          <c:showPercent val="0"/>
          <c:showBubbleSize val="0"/>
        </c:dLbls>
        <c:marker val="1"/>
        <c:smooth val="0"/>
        <c:axId val="466416048"/>
        <c:axId val="466418400"/>
      </c:lineChart>
      <c:catAx>
        <c:axId val="46641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s-CO"/>
          </a:p>
        </c:txPr>
        <c:crossAx val="466418400"/>
        <c:crosses val="autoZero"/>
        <c:auto val="1"/>
        <c:lblAlgn val="ctr"/>
        <c:lblOffset val="100"/>
        <c:noMultiLvlLbl val="0"/>
      </c:catAx>
      <c:valAx>
        <c:axId val="466418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641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Explotación de Minas y Cantera - Construcción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'Datos PIB'!$P$43</c:f>
              <c:strCache>
                <c:ptCount val="1"/>
                <c:pt idx="0">
                  <c:v>Explotación de minas y canteras</c:v>
                </c:pt>
              </c:strCache>
            </c:strRef>
          </c:tx>
          <c:spPr>
            <a:ln w="15875" cap="rnd">
              <a:solidFill>
                <a:schemeClr val="accent1"/>
              </a:solidFill>
              <a:round/>
            </a:ln>
            <a:effectLst/>
          </c:spPr>
          <c:marker>
            <c:symbol val="circle"/>
            <c:size val="5"/>
            <c:spPr>
              <a:solidFill>
                <a:schemeClr val="accent1"/>
              </a:solidFill>
              <a:ln w="9525">
                <a:solidFill>
                  <a:schemeClr val="accent1"/>
                </a:solidFill>
              </a:ln>
              <a:effectLst/>
            </c:spPr>
          </c:marker>
          <c:cat>
            <c:strRef>
              <c:f>'Datos PIB'!$O$56:$O$75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c:v>
                </c:pt>
                <c:pt idx="19">
                  <c:v>2022 IV</c:v>
                </c:pt>
              </c:strCache>
            </c:strRef>
          </c:cat>
          <c:val>
            <c:numRef>
              <c:f>'Datos PIB'!$P$56:$P$75</c:f>
              <c:numCache>
                <c:formatCode>#,##0.0</c:formatCode>
                <c:ptCount val="20"/>
                <c:pt idx="0">
                  <c:v>-4.3299967029116573</c:v>
                </c:pt>
                <c:pt idx="1">
                  <c:v>-3.5695925704356597</c:v>
                </c:pt>
                <c:pt idx="2">
                  <c:v>-2.2414360429913671</c:v>
                </c:pt>
                <c:pt idx="3">
                  <c:v>-1.6608552027895058</c:v>
                </c:pt>
                <c:pt idx="4">
                  <c:v>4.7921622114127018</c:v>
                </c:pt>
                <c:pt idx="5">
                  <c:v>2.6565029517200145</c:v>
                </c:pt>
                <c:pt idx="6">
                  <c:v>2.0485989495478236</c:v>
                </c:pt>
                <c:pt idx="7">
                  <c:v>1.9245124568442691</c:v>
                </c:pt>
                <c:pt idx="8">
                  <c:v>-1.88659630377947</c:v>
                </c:pt>
                <c:pt idx="9">
                  <c:v>-11.331497618721514</c:v>
                </c:pt>
                <c:pt idx="10">
                  <c:v>-13.944966979153435</c:v>
                </c:pt>
                <c:pt idx="11">
                  <c:v>-15.588309340168905</c:v>
                </c:pt>
                <c:pt idx="12">
                  <c:v>-14.729550255176989</c:v>
                </c:pt>
                <c:pt idx="13">
                  <c:v>-5.0041713662045737</c:v>
                </c:pt>
                <c:pt idx="14">
                  <c:v>-2.0780664460871066</c:v>
                </c:pt>
                <c:pt idx="15">
                  <c:v>0.17233928398721332</c:v>
                </c:pt>
                <c:pt idx="16">
                  <c:v>1.0231206778523045</c:v>
                </c:pt>
                <c:pt idx="17">
                  <c:v>0</c:v>
                </c:pt>
                <c:pt idx="18">
                  <c:v>2.5</c:v>
                </c:pt>
                <c:pt idx="19">
                  <c:v>-1.7</c:v>
                </c:pt>
              </c:numCache>
            </c:numRef>
          </c:val>
          <c:smooth val="0"/>
          <c:extLst xmlns:c16r2="http://schemas.microsoft.com/office/drawing/2015/06/chart">
            <c:ext xmlns:c16="http://schemas.microsoft.com/office/drawing/2014/chart" uri="{C3380CC4-5D6E-409C-BE32-E72D297353CC}">
              <c16:uniqueId val="{00000000-8F87-40C0-8F42-8FE1AB007E34}"/>
            </c:ext>
          </c:extLst>
        </c:ser>
        <c:ser>
          <c:idx val="1"/>
          <c:order val="1"/>
          <c:tx>
            <c:strRef>
              <c:f>'Datos PIB'!$Q$43</c:f>
              <c:strCache>
                <c:ptCount val="1"/>
                <c:pt idx="0">
                  <c:v>Construcción</c:v>
                </c:pt>
              </c:strCache>
            </c:strRef>
          </c:tx>
          <c:spPr>
            <a:ln w="15875" cap="rnd">
              <a:solidFill>
                <a:schemeClr val="accent3"/>
              </a:solidFill>
              <a:round/>
            </a:ln>
            <a:effectLst/>
          </c:spPr>
          <c:marker>
            <c:symbol val="triangle"/>
            <c:size val="5"/>
            <c:spPr>
              <a:solidFill>
                <a:schemeClr val="accent3"/>
              </a:solidFill>
              <a:ln w="9525">
                <a:solidFill>
                  <a:schemeClr val="accent3"/>
                </a:solidFill>
              </a:ln>
              <a:effectLst/>
            </c:spPr>
          </c:marker>
          <c:cat>
            <c:strRef>
              <c:f>'Datos PIB'!$O$56:$O$75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c:v>
                </c:pt>
                <c:pt idx="19">
                  <c:v>2022 IV</c:v>
                </c:pt>
              </c:strCache>
            </c:strRef>
          </c:cat>
          <c:val>
            <c:numRef>
              <c:f>'Datos PIB'!$Q$56:$Q$75</c:f>
              <c:numCache>
                <c:formatCode>#,##0.0</c:formatCode>
                <c:ptCount val="20"/>
                <c:pt idx="0">
                  <c:v>-1.6915842523280986</c:v>
                </c:pt>
                <c:pt idx="1">
                  <c:v>-4.0811428948957911</c:v>
                </c:pt>
                <c:pt idx="2">
                  <c:v>-2.0484001454955489</c:v>
                </c:pt>
                <c:pt idx="3">
                  <c:v>-1.274890929770649</c:v>
                </c:pt>
                <c:pt idx="4">
                  <c:v>0.47919564572072204</c:v>
                </c:pt>
                <c:pt idx="5">
                  <c:v>-1.1269024860211658</c:v>
                </c:pt>
                <c:pt idx="6">
                  <c:v>-3.601374631679775</c:v>
                </c:pt>
                <c:pt idx="7">
                  <c:v>-3.8912579957356002</c:v>
                </c:pt>
                <c:pt idx="8">
                  <c:v>-16.382808726738375</c:v>
                </c:pt>
                <c:pt idx="9">
                  <c:v>-28.434190870297286</c:v>
                </c:pt>
                <c:pt idx="10">
                  <c:v>-27.968632445671531</c:v>
                </c:pt>
                <c:pt idx="11">
                  <c:v>-26.783318125704483</c:v>
                </c:pt>
                <c:pt idx="12">
                  <c:v>-5.1374835604698461</c:v>
                </c:pt>
                <c:pt idx="13">
                  <c:v>7.1864434264359289</c:v>
                </c:pt>
                <c:pt idx="14">
                  <c:v>5.2956571317456849</c:v>
                </c:pt>
                <c:pt idx="15">
                  <c:v>5.6972179931810842</c:v>
                </c:pt>
                <c:pt idx="16">
                  <c:v>5.2172028837340605</c:v>
                </c:pt>
                <c:pt idx="17">
                  <c:v>9.4</c:v>
                </c:pt>
                <c:pt idx="18">
                  <c:v>13.4</c:v>
                </c:pt>
                <c:pt idx="19">
                  <c:v>-1.9</c:v>
                </c:pt>
              </c:numCache>
            </c:numRef>
          </c:val>
          <c:smooth val="0"/>
          <c:extLst xmlns:c16r2="http://schemas.microsoft.com/office/drawing/2015/06/chart">
            <c:ext xmlns:c16="http://schemas.microsoft.com/office/drawing/2014/chart" uri="{C3380CC4-5D6E-409C-BE32-E72D297353CC}">
              <c16:uniqueId val="{00000001-8F87-40C0-8F42-8FE1AB007E34}"/>
            </c:ext>
          </c:extLst>
        </c:ser>
        <c:ser>
          <c:idx val="2"/>
          <c:order val="2"/>
          <c:tx>
            <c:strRef>
              <c:f>'Datos PIB'!$R$43</c:f>
              <c:strCache>
                <c:ptCount val="1"/>
                <c:pt idx="0">
                  <c:v>Producto Interno Bruto</c:v>
                </c:pt>
              </c:strCache>
            </c:strRef>
          </c:tx>
          <c:spPr>
            <a:ln w="15875" cap="rnd">
              <a:solidFill>
                <a:schemeClr val="accent5"/>
              </a:solidFill>
              <a:round/>
            </a:ln>
            <a:effectLst/>
          </c:spPr>
          <c:marker>
            <c:symbol val="diamond"/>
            <c:size val="5"/>
            <c:spPr>
              <a:solidFill>
                <a:schemeClr val="accent5"/>
              </a:solidFill>
              <a:ln w="9525">
                <a:solidFill>
                  <a:schemeClr val="accent5"/>
                </a:solidFill>
              </a:ln>
              <a:effectLst/>
            </c:spPr>
          </c:marker>
          <c:cat>
            <c:strRef>
              <c:f>'Datos PIB'!$O$56:$O$75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c:v>
                </c:pt>
                <c:pt idx="19">
                  <c:v>2022 IV</c:v>
                </c:pt>
              </c:strCache>
            </c:strRef>
          </c:cat>
          <c:val>
            <c:numRef>
              <c:f>'Datos PIB'!$R$56:$R$75</c:f>
              <c:numCache>
                <c:formatCode>#,##0.0</c:formatCode>
                <c:ptCount val="20"/>
                <c:pt idx="0">
                  <c:v>1.6096512487537638</c:v>
                </c:pt>
                <c:pt idx="1">
                  <c:v>2.7750891482812818</c:v>
                </c:pt>
                <c:pt idx="2">
                  <c:v>2.8773568243382073</c:v>
                </c:pt>
                <c:pt idx="3">
                  <c:v>2.9150271754750889</c:v>
                </c:pt>
                <c:pt idx="4">
                  <c:v>3.5287193085118673</c:v>
                </c:pt>
                <c:pt idx="5">
                  <c:v>3.0141942753563029</c:v>
                </c:pt>
                <c:pt idx="6">
                  <c:v>3.1862402462746076</c:v>
                </c:pt>
                <c:pt idx="7">
                  <c:v>3.0485536349226408</c:v>
                </c:pt>
                <c:pt idx="8">
                  <c:v>0.79925780305651983</c:v>
                </c:pt>
                <c:pt idx="9">
                  <c:v>-16.551845830673429</c:v>
                </c:pt>
                <c:pt idx="10">
                  <c:v>-8.7953235264957073</c:v>
                </c:pt>
                <c:pt idx="11">
                  <c:v>-3.6125040545465055</c:v>
                </c:pt>
                <c:pt idx="12">
                  <c:v>0.9091888405505415</c:v>
                </c:pt>
                <c:pt idx="13">
                  <c:v>18.305676986548917</c:v>
                </c:pt>
                <c:pt idx="14">
                  <c:v>13.744591573680538</c:v>
                </c:pt>
                <c:pt idx="15">
                  <c:v>10.837723973553722</c:v>
                </c:pt>
                <c:pt idx="16">
                  <c:v>8.5413605988049426</c:v>
                </c:pt>
                <c:pt idx="17">
                  <c:v>12.6</c:v>
                </c:pt>
                <c:pt idx="18">
                  <c:v>7</c:v>
                </c:pt>
                <c:pt idx="19">
                  <c:v>2.9</c:v>
                </c:pt>
              </c:numCache>
            </c:numRef>
          </c:val>
          <c:smooth val="0"/>
          <c:extLst xmlns:c16r2="http://schemas.microsoft.com/office/drawing/2015/06/chart">
            <c:ext xmlns:c16="http://schemas.microsoft.com/office/drawing/2014/chart" uri="{C3380CC4-5D6E-409C-BE32-E72D297353CC}">
              <c16:uniqueId val="{00000003-C4C9-44FF-919A-381EF3032200}"/>
            </c:ext>
          </c:extLst>
        </c:ser>
        <c:dLbls>
          <c:showLegendKey val="0"/>
          <c:showVal val="0"/>
          <c:showCatName val="0"/>
          <c:showSerName val="0"/>
          <c:showPercent val="0"/>
          <c:showBubbleSize val="0"/>
        </c:dLbls>
        <c:marker val="1"/>
        <c:smooth val="0"/>
        <c:axId val="465654864"/>
        <c:axId val="465653296"/>
      </c:lineChart>
      <c:catAx>
        <c:axId val="46565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5653296"/>
        <c:crosses val="autoZero"/>
        <c:auto val="1"/>
        <c:lblAlgn val="ctr"/>
        <c:lblOffset val="100"/>
        <c:noMultiLvlLbl val="0"/>
      </c:catAx>
      <c:valAx>
        <c:axId val="465653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565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Variación Trimestral PIB  - Transporte y Almacenamiento - Transporte Terrestre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2313108206926295E-2"/>
          <c:y val="0.12513365987384475"/>
          <c:w val="0.95060484155440961"/>
          <c:h val="0.77796844503245643"/>
        </c:manualLayout>
      </c:layout>
      <c:lineChart>
        <c:grouping val="standard"/>
        <c:varyColors val="0"/>
        <c:ser>
          <c:idx val="0"/>
          <c:order val="0"/>
          <c:tx>
            <c:strRef>
              <c:f>'Datos PIB'!$C$43</c:f>
              <c:strCache>
                <c:ptCount val="1"/>
                <c:pt idx="0">
                  <c:v>Transporte terrestre y transporte por tuberías</c:v>
                </c:pt>
              </c:strCache>
            </c:strRef>
          </c:tx>
          <c:spPr>
            <a:ln w="15875" cap="rnd">
              <a:solidFill>
                <a:schemeClr val="accent1"/>
              </a:solidFill>
              <a:round/>
            </a:ln>
            <a:effectLst/>
          </c:spPr>
          <c:marker>
            <c:symbol val="circle"/>
            <c:size val="5"/>
            <c:spPr>
              <a:solidFill>
                <a:schemeClr val="accent1"/>
              </a:solidFill>
              <a:ln>
                <a:noFill/>
              </a:ln>
              <a:effectLst/>
            </c:spPr>
          </c:marker>
          <c:dLbls>
            <c:dLbl>
              <c:idx val="0"/>
              <c:layout>
                <c:manualLayout>
                  <c:x val="-3.9092079002991047E-2"/>
                  <c:y val="1.66794389141815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85-40D4-869F-A234622A8247}"/>
                </c:ext>
                <c:ext xmlns:c15="http://schemas.microsoft.com/office/drawing/2012/chart" uri="{CE6537A1-D6FC-4f65-9D91-7224C49458BB}">
                  <c15:layout/>
                </c:ext>
              </c:extLst>
            </c:dLbl>
            <c:dLbl>
              <c:idx val="1"/>
              <c:layout>
                <c:manualLayout>
                  <c:x val="-3.3311450115249254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85-40D4-869F-A234622A8247}"/>
                </c:ext>
                <c:ext xmlns:c15="http://schemas.microsoft.com/office/drawing/2012/chart" uri="{CE6537A1-D6FC-4f65-9D91-7224C49458BB}">
                  <c15:layout/>
                </c:ext>
              </c:extLst>
            </c:dLbl>
            <c:dLbl>
              <c:idx val="2"/>
              <c:layout>
                <c:manualLayout>
                  <c:x val="-2.0159681140189744E-2"/>
                  <c:y val="1.1119625942787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85-40D4-869F-A234622A8247}"/>
                </c:ext>
                <c:ext xmlns:c15="http://schemas.microsoft.com/office/drawing/2012/chart" uri="{CE6537A1-D6FC-4f65-9D91-7224C49458BB}">
                  <c15:layout/>
                </c:ext>
              </c:extLst>
            </c:dLbl>
            <c:dLbl>
              <c:idx val="3"/>
              <c:layout>
                <c:manualLayout>
                  <c:x val="-2.0159681140189768E-2"/>
                  <c:y val="1.3899532428484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585-40D4-869F-A234622A8247}"/>
                </c:ext>
                <c:ext xmlns:c15="http://schemas.microsoft.com/office/drawing/2012/chart" uri="{CE6537A1-D6FC-4f65-9D91-7224C49458BB}">
                  <c15:layout/>
                </c:ext>
              </c:extLst>
            </c:dLbl>
            <c:dLbl>
              <c:idx val="4"/>
              <c:layout>
                <c:manualLayout>
                  <c:x val="-2.0750151994725057E-2"/>
                  <c:y val="4.7258410256848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85-40D4-869F-A234622A8247}"/>
                </c:ext>
                <c:ext xmlns:c15="http://schemas.microsoft.com/office/drawing/2012/chart" uri="{CE6537A1-D6FC-4f65-9D91-7224C49458BB}">
                  <c15:layout/>
                </c:ext>
              </c:extLst>
            </c:dLbl>
            <c:dLbl>
              <c:idx val="5"/>
              <c:layout>
                <c:manualLayout>
                  <c:x val="-1.9079080487403751E-2"/>
                  <c:y val="2.5019158371272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85-40D4-869F-A234622A8247}"/>
                </c:ext>
                <c:ext xmlns:c15="http://schemas.microsoft.com/office/drawing/2012/chart" uri="{CE6537A1-D6FC-4f65-9D91-7224C49458BB}">
                  <c15:layout/>
                </c:ext>
              </c:extLst>
            </c:dLbl>
            <c:dLbl>
              <c:idx val="6"/>
              <c:layout>
                <c:manualLayout>
                  <c:x val="-2.6690923089797015E-2"/>
                  <c:y val="1.6074645085836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C2-4FD0-A45F-2577199C1A44}"/>
                </c:ext>
                <c:ext xmlns:c15="http://schemas.microsoft.com/office/drawing/2012/chart" uri="{CE6537A1-D6FC-4f65-9D91-7224C49458BB}">
                  <c15:layout/>
                </c:ext>
              </c:extLst>
            </c:dLbl>
            <c:dLbl>
              <c:idx val="7"/>
              <c:layout>
                <c:manualLayout>
                  <c:x val="-2.149045393730762E-2"/>
                  <c:y val="1.94593453998786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85-40D4-869F-A234622A8247}"/>
                </c:ext>
                <c:ext xmlns:c15="http://schemas.microsoft.com/office/drawing/2012/chart" uri="{CE6537A1-D6FC-4f65-9D91-7224C49458BB}">
                  <c15:layout/>
                </c:ext>
              </c:extLst>
            </c:dLbl>
            <c:dLbl>
              <c:idx val="8"/>
              <c:layout>
                <c:manualLayout>
                  <c:x val="-2.0159681140189744E-2"/>
                  <c:y val="1.66794389141816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85-40D4-869F-A234622A8247}"/>
                </c:ext>
                <c:ext xmlns:c15="http://schemas.microsoft.com/office/drawing/2012/chart" uri="{CE6537A1-D6FC-4f65-9D91-7224C49458BB}">
                  <c15:layout/>
                </c:ext>
              </c:extLst>
            </c:dLbl>
            <c:dLbl>
              <c:idx val="10"/>
              <c:layout>
                <c:manualLayout>
                  <c:x val="-2.0159681140189744E-2"/>
                  <c:y val="2.2239251885575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85-40D4-869F-A234622A8247}"/>
                </c:ext>
                <c:ext xmlns:c15="http://schemas.microsoft.com/office/drawing/2012/chart" uri="{CE6537A1-D6FC-4f65-9D91-7224C49458BB}">
                  <c15:layout/>
                </c:ext>
              </c:extLst>
            </c:dLbl>
            <c:dLbl>
              <c:idx val="11"/>
              <c:layout>
                <c:manualLayout>
                  <c:x val="-2.4988485857967306E-2"/>
                  <c:y val="1.16034745553847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C2-4FD0-A45F-2577199C1A44}"/>
                </c:ext>
                <c:ext xmlns:c15="http://schemas.microsoft.com/office/drawing/2012/chart" uri="{CE6537A1-D6FC-4f65-9D91-7224C49458BB}">
                  <c15:layout/>
                </c:ext>
              </c:extLst>
            </c:dLbl>
            <c:dLbl>
              <c:idx val="12"/>
              <c:layout>
                <c:manualLayout>
                  <c:x val="-2.586909455076948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85-40D4-869F-A234622A8247}"/>
                </c:ext>
                <c:ext xmlns:c15="http://schemas.microsoft.com/office/drawing/2012/chart" uri="{CE6537A1-D6FC-4f65-9D91-7224C49458BB}">
                  <c15:layout/>
                </c:ext>
              </c:extLst>
            </c:dLbl>
            <c:dLbl>
              <c:idx val="13"/>
              <c:layout>
                <c:manualLayout>
                  <c:x val="-1.4743246463335045E-2"/>
                  <c:y val="-2.47731257027745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69-427C-88B8-34D261C264BB}"/>
                </c:ext>
                <c:ext xmlns:c15="http://schemas.microsoft.com/office/drawing/2012/chart" uri="{CE6537A1-D6FC-4f65-9D91-7224C49458BB}">
                  <c15:layout/>
                </c:ext>
              </c:extLst>
            </c:dLbl>
            <c:dLbl>
              <c:idx val="14"/>
              <c:layout>
                <c:manualLayout>
                  <c:x val="-2.4458119791583032E-2"/>
                  <c:y val="-2.53275747679928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69-427C-88B8-34D261C264BB}"/>
                </c:ext>
                <c:ext xmlns:c15="http://schemas.microsoft.com/office/drawing/2012/chart" uri="{CE6537A1-D6FC-4f65-9D91-7224C49458BB}">
                  <c15:layout/>
                </c:ext>
              </c:extLst>
            </c:dLbl>
            <c:dLbl>
              <c:idx val="15"/>
              <c:layout>
                <c:manualLayout>
                  <c:x val="-2.7878685159370961E-2"/>
                  <c:y val="-2.2239251885575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585-40D4-869F-A234622A8247}"/>
                </c:ext>
                <c:ext xmlns:c15="http://schemas.microsoft.com/office/drawing/2012/chart" uri="{CE6537A1-D6FC-4f65-9D91-7224C49458BB}">
                  <c15:layout/>
                </c:ext>
              </c:extLst>
            </c:dLbl>
            <c:dLbl>
              <c:idx val="16"/>
              <c:layout>
                <c:manualLayout>
                  <c:x val="-2.3234218524643538E-2"/>
                  <c:y val="-2.24883490179159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69-427C-88B8-34D261C264BB}"/>
                </c:ext>
                <c:ext xmlns:c15="http://schemas.microsoft.com/office/drawing/2012/chart" uri="{CE6537A1-D6FC-4f65-9D91-7224C49458BB}">
                  <c15:layout/>
                </c:ext>
              </c:extLst>
            </c:dLbl>
            <c:dLbl>
              <c:idx val="17"/>
              <c:layout>
                <c:manualLayout>
                  <c:x val="-1.9861045035994503E-2"/>
                  <c:y val="-2.29777828321686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869-427C-88B8-34D261C264BB}"/>
                </c:ext>
                <c:ext xmlns:c15="http://schemas.microsoft.com/office/drawing/2012/chart" uri="{CE6537A1-D6FC-4f65-9D91-7224C49458BB}">
                  <c15:layout/>
                </c:ext>
              </c:extLst>
            </c:dLbl>
            <c:dLbl>
              <c:idx val="18"/>
              <c:layout>
                <c:manualLayout>
                  <c:x val="-2.4765570852783567E-2"/>
                  <c:y val="-2.17302069314950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69-427C-88B8-34D261C264BB}"/>
                </c:ext>
                <c:ext xmlns:c15="http://schemas.microsoft.com/office/drawing/2012/chart" uri="{CE6537A1-D6FC-4f65-9D91-7224C49458BB}">
                  <c15:layout/>
                </c:ext>
              </c:extLst>
            </c:dLbl>
            <c:dLbl>
              <c:idx val="19"/>
              <c:layout>
                <c:manualLayout>
                  <c:x val="-2.5451990021517188E-2"/>
                  <c:y val="-2.001691687978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69-427C-88B8-34D261C264BB}"/>
                </c:ext>
                <c:ext xmlns:c15="http://schemas.microsoft.com/office/drawing/2012/chart" uri="{CE6537A1-D6FC-4f65-9D91-7224C49458BB}">
                  <c15:layout/>
                </c:ext>
              </c:extLst>
            </c:dLbl>
            <c:dLbl>
              <c:idx val="20"/>
              <c:layout>
                <c:manualLayout>
                  <c:x val="-2.4681716760729753E-2"/>
                  <c:y val="2.20917198405865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69-427C-88B8-34D261C264BB}"/>
                </c:ext>
                <c:ext xmlns:c15="http://schemas.microsoft.com/office/drawing/2012/chart" uri="{CE6537A1-D6FC-4f65-9D91-7224C49458BB}"/>
              </c:extLst>
            </c:dLbl>
            <c:dLbl>
              <c:idx val="21"/>
              <c:layout>
                <c:manualLayout>
                  <c:x val="-2.492708358775703E-2"/>
                  <c:y val="-6.049484305279842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C2-4FD0-A45F-2577199C1A44}"/>
                </c:ext>
                <c:ext xmlns:c15="http://schemas.microsoft.com/office/drawing/2012/chart" uri="{CE6537A1-D6FC-4f65-9D91-7224C49458BB}"/>
              </c:extLst>
            </c:dLbl>
            <c:dLbl>
              <c:idx val="22"/>
              <c:layout>
                <c:manualLayout>
                  <c:x val="-2.5801701027772801E-2"/>
                  <c:y val="-2.81896441879114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69-427C-88B8-34D261C264BB}"/>
                </c:ext>
                <c:ext xmlns:c15="http://schemas.microsoft.com/office/drawing/2012/chart" uri="{CE6537A1-D6FC-4f65-9D91-7224C49458BB}"/>
              </c:extLst>
            </c:dLbl>
            <c:dLbl>
              <c:idx val="23"/>
              <c:layout>
                <c:manualLayout>
                  <c:x val="-2.6721956605234878E-2"/>
                  <c:y val="3.582130885551587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69-427C-88B8-34D261C264BB}"/>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69-427C-88B8-34D261C264BB}"/>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75000"/>
                      </a:schemeClr>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PIB'!$B$56:$B$75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c:v>
                </c:pt>
                <c:pt idx="19">
                  <c:v>2022 IV</c:v>
                </c:pt>
              </c:strCache>
            </c:strRef>
          </c:cat>
          <c:val>
            <c:numRef>
              <c:f>'Datos PIB'!$C$56:$C$75</c:f>
              <c:numCache>
                <c:formatCode>#,##0.0</c:formatCode>
                <c:ptCount val="20"/>
                <c:pt idx="0">
                  <c:v>-0.38389996909189961</c:v>
                </c:pt>
                <c:pt idx="1">
                  <c:v>3.5788743963006056</c:v>
                </c:pt>
                <c:pt idx="2">
                  <c:v>1.2029678481985542</c:v>
                </c:pt>
                <c:pt idx="3">
                  <c:v>1.8850235947577545</c:v>
                </c:pt>
                <c:pt idx="4">
                  <c:v>2.339478881436662</c:v>
                </c:pt>
                <c:pt idx="5">
                  <c:v>1.4956937733676909</c:v>
                </c:pt>
                <c:pt idx="6">
                  <c:v>4.498793881095736</c:v>
                </c:pt>
                <c:pt idx="7">
                  <c:v>1.3951073592140801</c:v>
                </c:pt>
                <c:pt idx="8">
                  <c:v>-2.0493039800009001</c:v>
                </c:pt>
                <c:pt idx="9">
                  <c:v>-32.696663802436703</c:v>
                </c:pt>
                <c:pt idx="10">
                  <c:v>-22.688449158168766</c:v>
                </c:pt>
                <c:pt idx="11">
                  <c:v>-12.799464962627411</c:v>
                </c:pt>
                <c:pt idx="12">
                  <c:v>-7.6216014817245537</c:v>
                </c:pt>
                <c:pt idx="13">
                  <c:v>23.923773832692945</c:v>
                </c:pt>
                <c:pt idx="14">
                  <c:v>19.781258479533889</c:v>
                </c:pt>
                <c:pt idx="15">
                  <c:v>11.390754293812108</c:v>
                </c:pt>
                <c:pt idx="16">
                  <c:v>9.2989311953821669</c:v>
                </c:pt>
                <c:pt idx="17">
                  <c:v>15.2</c:v>
                </c:pt>
                <c:pt idx="18">
                  <c:v>13.2</c:v>
                </c:pt>
                <c:pt idx="19">
                  <c:v>3.6</c:v>
                </c:pt>
              </c:numCache>
            </c:numRef>
          </c:val>
          <c:smooth val="0"/>
          <c:extLst xmlns:c16r2="http://schemas.microsoft.com/office/drawing/2015/06/chart">
            <c:ext xmlns:c16="http://schemas.microsoft.com/office/drawing/2014/chart" uri="{C3380CC4-5D6E-409C-BE32-E72D297353CC}">
              <c16:uniqueId val="{0000000A-E869-427C-88B8-34D261C264BB}"/>
            </c:ext>
          </c:extLst>
        </c:ser>
        <c:ser>
          <c:idx val="1"/>
          <c:order val="1"/>
          <c:tx>
            <c:strRef>
              <c:f>'Datos PIB'!$D$43</c:f>
              <c:strCache>
                <c:ptCount val="1"/>
                <c:pt idx="0">
                  <c:v>Transporte y almacenamiento</c:v>
                </c:pt>
              </c:strCache>
            </c:strRef>
          </c:tx>
          <c:spPr>
            <a:ln w="15875" cap="rnd">
              <a:solidFill>
                <a:srgbClr val="28B810"/>
              </a:solidFill>
              <a:round/>
            </a:ln>
            <a:effectLst/>
          </c:spPr>
          <c:marker>
            <c:symbol val="circle"/>
            <c:size val="5"/>
            <c:spPr>
              <a:solidFill>
                <a:srgbClr val="28B810"/>
              </a:solidFill>
              <a:ln>
                <a:solidFill>
                  <a:srgbClr val="28B810"/>
                </a:solidFill>
              </a:ln>
              <a:effectLst/>
            </c:spPr>
          </c:marker>
          <c:dLbls>
            <c:dLbl>
              <c:idx val="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585-40D4-869F-A234622A8247}"/>
                </c:ext>
                <c:ext xmlns:c15="http://schemas.microsoft.com/office/drawing/2012/chart" uri="{CE6537A1-D6FC-4f65-9D91-7224C49458BB}">
                  <c15:layout/>
                </c:ext>
              </c:extLst>
            </c:dLbl>
            <c:dLbl>
              <c:idx val="1"/>
              <c:layout>
                <c:manualLayout>
                  <c:x val="-1.83685965159236E-2"/>
                  <c:y val="-2.84244343711140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585-40D4-869F-A234622A8247}"/>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585-40D4-869F-A234622A8247}"/>
                </c:ext>
                <c:ext xmlns:c15="http://schemas.microsoft.com/office/drawing/2012/chart" uri="{CE6537A1-D6FC-4f65-9D91-7224C49458BB}">
                  <c15:layout/>
                </c:ext>
              </c:extLst>
            </c:dLbl>
            <c:dLbl>
              <c:idx val="3"/>
              <c:layout>
                <c:manualLayout>
                  <c:x val="-1.8932494491671292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585-40D4-869F-A234622A8247}"/>
                </c:ext>
                <c:ext xmlns:c15="http://schemas.microsoft.com/office/drawing/2012/chart" uri="{CE6537A1-D6FC-4f65-9D91-7224C49458BB}">
                  <c15:layout/>
                </c:ext>
              </c:extLst>
            </c:dLbl>
            <c:dLbl>
              <c:idx val="4"/>
              <c:layout>
                <c:manualLayout>
                  <c:x val="-2.015968114018974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585-40D4-869F-A234622A8247}"/>
                </c:ext>
                <c:ext xmlns:c15="http://schemas.microsoft.com/office/drawing/2012/chart" uri="{CE6537A1-D6FC-4f65-9D91-7224C49458BB}">
                  <c15:layout/>
                </c:ext>
              </c:extLst>
            </c:dLbl>
            <c:dLbl>
              <c:idx val="5"/>
              <c:layout>
                <c:manualLayout>
                  <c:x val="-1.8476696112060115E-2"/>
                  <c:y val="-3.057897134266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585-40D4-869F-A234622A8247}"/>
                </c:ext>
                <c:ext xmlns:c15="http://schemas.microsoft.com/office/drawing/2012/chart" uri="{CE6537A1-D6FC-4f65-9D91-7224C49458BB}">
                  <c15:layout/>
                </c:ext>
              </c:extLst>
            </c:dLbl>
            <c:dLbl>
              <c:idx val="6"/>
              <c:layout>
                <c:manualLayout>
                  <c:x val="-2.9376625901523245E-2"/>
                  <c:y val="-5.559812971393887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585-40D4-869F-A234622A8247}"/>
                </c:ext>
                <c:ext xmlns:c15="http://schemas.microsoft.com/office/drawing/2012/chart" uri="{CE6537A1-D6FC-4f65-9D91-7224C49458BB}">
                  <c15:layout/>
                </c:ext>
              </c:extLst>
            </c:dLbl>
            <c:dLbl>
              <c:idx val="7"/>
              <c:layout>
                <c:manualLayout>
                  <c:x val="-3.2431547625374556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585-40D4-869F-A234622A8247}"/>
                </c:ext>
                <c:ext xmlns:c15="http://schemas.microsoft.com/office/drawing/2012/chart" uri="{CE6537A1-D6FC-4f65-9D91-7224C49458BB}">
                  <c15:layout/>
                </c:ext>
              </c:extLst>
            </c:dLbl>
            <c:dLbl>
              <c:idx val="8"/>
              <c:layout>
                <c:manualLayout>
                  <c:x val="-3.1867621540275781E-2"/>
                  <c:y val="-8.339719457090931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585-40D4-869F-A234622A8247}"/>
                </c:ext>
                <c:ext xmlns:c15="http://schemas.microsoft.com/office/drawing/2012/chart" uri="{CE6537A1-D6FC-4f65-9D91-7224C49458BB}">
                  <c15:layout/>
                </c:ext>
              </c:extLst>
            </c:dLbl>
            <c:dLbl>
              <c:idx val="9"/>
              <c:layout>
                <c:manualLayout>
                  <c:x val="-3.4321511692962922E-2"/>
                  <c:y val="-1.45249019426293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585-40D4-869F-A234622A8247}"/>
                </c:ext>
                <c:ext xmlns:c15="http://schemas.microsoft.com/office/drawing/2012/chart" uri="{CE6537A1-D6FC-4f65-9D91-7224C49458BB}">
                  <c15:layout/>
                </c:ext>
              </c:extLst>
            </c:dLbl>
            <c:dLbl>
              <c:idx val="10"/>
              <c:layout>
                <c:manualLayout>
                  <c:x val="-2.0749776872775277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585-40D4-869F-A234622A8247}"/>
                </c:ext>
                <c:ext xmlns:c15="http://schemas.microsoft.com/office/drawing/2012/chart" uri="{CE6537A1-D6FC-4f65-9D91-7224C49458BB}">
                  <c15:layout/>
                </c:ext>
              </c:extLst>
            </c:dLbl>
            <c:dLbl>
              <c:idx val="11"/>
              <c:layout>
                <c:manualLayout>
                  <c:x val="-4.7963672183080914E-3"/>
                  <c:y val="-2.2864621399720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585-40D4-869F-A234622A8247}"/>
                </c:ext>
                <c:ext xmlns:c15="http://schemas.microsoft.com/office/drawing/2012/chart" uri="{CE6537A1-D6FC-4f65-9D91-7224C49458BB}">
                  <c15:layout/>
                </c:ext>
              </c:extLst>
            </c:dLbl>
            <c:dLbl>
              <c:idx val="12"/>
              <c:layout>
                <c:manualLayout>
                  <c:x val="-1.9559139804105691E-2"/>
                  <c:y val="-1.8833756995459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585-40D4-869F-A234622A8247}"/>
                </c:ext>
                <c:ext xmlns:c15="http://schemas.microsoft.com/office/drawing/2012/chart" uri="{CE6537A1-D6FC-4f65-9D91-7224C49458BB}">
                  <c15:layout/>
                </c:ext>
              </c:extLst>
            </c:dLbl>
            <c:dLbl>
              <c:idx val="13"/>
              <c:layout>
                <c:manualLayout>
                  <c:x val="-3.9200303337348676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585-40D4-869F-A234622A8247}"/>
                </c:ext>
                <c:ext xmlns:c15="http://schemas.microsoft.com/office/drawing/2012/chart" uri="{CE6537A1-D6FC-4f65-9D91-7224C49458BB}">
                  <c15:layout/>
                </c:ext>
              </c:extLst>
            </c:dLbl>
            <c:dLbl>
              <c:idx val="14"/>
              <c:layout>
                <c:manualLayout>
                  <c:x val="-2.5770919618888007E-2"/>
                  <c:y val="1.3899532428484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585-40D4-869F-A234622A8247}"/>
                </c:ext>
                <c:ext xmlns:c15="http://schemas.microsoft.com/office/drawing/2012/chart" uri="{CE6537A1-D6FC-4f65-9D91-7224C49458BB}">
                  <c15:layout/>
                </c:ext>
              </c:extLst>
            </c:dLbl>
            <c:dLbl>
              <c:idx val="15"/>
              <c:layout>
                <c:manualLayout>
                  <c:x val="-2.3316546321851053E-2"/>
                  <c:y val="2.2239251885575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585-40D4-869F-A234622A8247}"/>
                </c:ext>
                <c:ext xmlns:c15="http://schemas.microsoft.com/office/drawing/2012/chart" uri="{CE6537A1-D6FC-4f65-9D91-7224C49458BB}">
                  <c15:layout/>
                </c:ext>
              </c:extLst>
            </c:dLbl>
            <c:dLbl>
              <c:idx val="16"/>
              <c:layout>
                <c:manualLayout>
                  <c:x val="-1.4687008461017292E-2"/>
                  <c:y val="1.452512083290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585-40D4-869F-A234622A8247}"/>
                </c:ext>
                <c:ext xmlns:c15="http://schemas.microsoft.com/office/drawing/2012/chart" uri="{CE6537A1-D6FC-4f65-9D91-7224C49458BB}">
                  <c15:layout/>
                </c:ext>
              </c:extLst>
            </c:dLbl>
            <c:dLbl>
              <c:idx val="17"/>
              <c:layout>
                <c:manualLayout>
                  <c:x val="-2.3396361768439917E-2"/>
                  <c:y val="-2.7173476452550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8585-40D4-869F-A234622A8247}"/>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8585-40D4-869F-A234622A8247}"/>
                </c:ext>
                <c:ext xmlns:c15="http://schemas.microsoft.com/office/drawing/2012/chart" uri="{CE6537A1-D6FC-4f65-9D91-7224C49458BB}">
                  <c15:layout/>
                </c:ext>
              </c:extLst>
            </c:dLbl>
            <c:dLbl>
              <c:idx val="20"/>
              <c:layout>
                <c:manualLayout>
                  <c:x val="-5.3234699459030295E-3"/>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8585-40D4-869F-A234622A8247}"/>
                </c:ext>
                <c:ext xmlns:c15="http://schemas.microsoft.com/office/drawing/2012/chart" uri="{CE6537A1-D6FC-4f65-9D91-7224C49458BB}"/>
              </c:extLst>
            </c:dLbl>
            <c:dLbl>
              <c:idx val="25"/>
              <c:layout>
                <c:manualLayout>
                  <c:x val="-7.6509616845499969E-3"/>
                  <c:y val="-1.87037701654845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3">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PIB'!$B$56:$B$75</c:f>
              <c:strCache>
                <c:ptCount val="20"/>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I</c:v>
                </c:pt>
                <c:pt idx="13">
                  <c:v>2021 II</c:v>
                </c:pt>
                <c:pt idx="14">
                  <c:v>2021 III</c:v>
                </c:pt>
                <c:pt idx="15">
                  <c:v>2021 IV</c:v>
                </c:pt>
                <c:pt idx="16">
                  <c:v>2022 I</c:v>
                </c:pt>
                <c:pt idx="17">
                  <c:v>2022 II</c:v>
                </c:pt>
                <c:pt idx="18">
                  <c:v>2022 III</c:v>
                </c:pt>
                <c:pt idx="19">
                  <c:v>2022 IV</c:v>
                </c:pt>
              </c:strCache>
            </c:strRef>
          </c:cat>
          <c:val>
            <c:numRef>
              <c:f>'Datos PIB'!$D$56:$D$75</c:f>
              <c:numCache>
                <c:formatCode>#,##0.0</c:formatCode>
                <c:ptCount val="20"/>
                <c:pt idx="0">
                  <c:v>1.8236085001269231</c:v>
                </c:pt>
                <c:pt idx="1">
                  <c:v>3.2392570389186233</c:v>
                </c:pt>
                <c:pt idx="2">
                  <c:v>0.7948025342855658</c:v>
                </c:pt>
                <c:pt idx="3">
                  <c:v>3.9833494113243262</c:v>
                </c:pt>
                <c:pt idx="4">
                  <c:v>3.241043451943824</c:v>
                </c:pt>
                <c:pt idx="5">
                  <c:v>2.9836614171386771</c:v>
                </c:pt>
                <c:pt idx="6">
                  <c:v>5.8008199847873385</c:v>
                </c:pt>
                <c:pt idx="7">
                  <c:v>1.8960987693300808</c:v>
                </c:pt>
                <c:pt idx="8">
                  <c:v>-0.80654425209991132</c:v>
                </c:pt>
                <c:pt idx="9">
                  <c:v>-37.007609052543032</c:v>
                </c:pt>
                <c:pt idx="10">
                  <c:v>-29.265026393707558</c:v>
                </c:pt>
                <c:pt idx="11">
                  <c:v>-17.763605044630779</c:v>
                </c:pt>
                <c:pt idx="12">
                  <c:v>-11.396046721687682</c:v>
                </c:pt>
                <c:pt idx="13">
                  <c:v>32.803936545419447</c:v>
                </c:pt>
                <c:pt idx="14">
                  <c:v>33.250982988455661</c:v>
                </c:pt>
                <c:pt idx="15">
                  <c:v>24.589059493624404</c:v>
                </c:pt>
                <c:pt idx="16">
                  <c:v>19.814354742640631</c:v>
                </c:pt>
                <c:pt idx="17">
                  <c:v>25.5</c:v>
                </c:pt>
                <c:pt idx="18">
                  <c:v>22.8</c:v>
                </c:pt>
                <c:pt idx="19">
                  <c:v>7.2</c:v>
                </c:pt>
              </c:numCache>
            </c:numRef>
          </c:val>
          <c:smooth val="0"/>
          <c:extLst xmlns:c16r2="http://schemas.microsoft.com/office/drawing/2015/06/chart">
            <c:ext xmlns:c16="http://schemas.microsoft.com/office/drawing/2014/chart" uri="{C3380CC4-5D6E-409C-BE32-E72D297353CC}">
              <c16:uniqueId val="{00000015-E869-427C-88B8-34D261C264BB}"/>
            </c:ext>
          </c:extLst>
        </c:ser>
        <c:dLbls>
          <c:dLblPos val="ctr"/>
          <c:showLegendKey val="0"/>
          <c:showVal val="1"/>
          <c:showCatName val="0"/>
          <c:showSerName val="0"/>
          <c:showPercent val="0"/>
          <c:showBubbleSize val="0"/>
        </c:dLbls>
        <c:marker val="1"/>
        <c:smooth val="0"/>
        <c:axId val="465657216"/>
        <c:axId val="465656432"/>
      </c:lineChart>
      <c:lineChart>
        <c:grouping val="standard"/>
        <c:varyColors val="0"/>
        <c:ser>
          <c:idx val="2"/>
          <c:order val="2"/>
          <c:tx>
            <c:strRef>
              <c:f>'Datos PIB'!$E$43</c:f>
              <c:strCache>
                <c:ptCount val="1"/>
                <c:pt idx="0">
                  <c:v>Producto Interno Bruto</c:v>
                </c:pt>
              </c:strCache>
            </c:strRef>
          </c:tx>
          <c:spPr>
            <a:ln w="15875" cap="rnd">
              <a:solidFill>
                <a:srgbClr val="002060"/>
              </a:solidFill>
              <a:round/>
            </a:ln>
            <a:effectLst/>
          </c:spPr>
          <c:marker>
            <c:symbol val="circle"/>
            <c:size val="5"/>
            <c:spPr>
              <a:solidFill>
                <a:srgbClr val="002060"/>
              </a:solidFill>
              <a:ln>
                <a:solidFill>
                  <a:srgbClr val="002060"/>
                </a:solidFill>
              </a:ln>
              <a:effectLst/>
            </c:spPr>
          </c:marker>
          <c:dLbls>
            <c:dLbl>
              <c:idx val="0"/>
              <c:layout>
                <c:manualLayout>
                  <c:x val="-4.0319265651509527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585-40D4-869F-A234622A8247}"/>
                </c:ext>
                <c:ext xmlns:c15="http://schemas.microsoft.com/office/drawing/2012/chart" uri="{CE6537A1-D6FC-4f65-9D91-7224C49458BB}">
                  <c15:layout/>
                </c:ext>
              </c:extLst>
            </c:dLbl>
            <c:dLbl>
              <c:idx val="1"/>
              <c:layout>
                <c:manualLayout>
                  <c:x val="-3.6341828106130195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585-40D4-869F-A234622A8247}"/>
                </c:ext>
                <c:ext xmlns:c15="http://schemas.microsoft.com/office/drawing/2012/chart" uri="{CE6537A1-D6FC-4f65-9D91-7224C49458BB}">
                  <c15:layout/>
                </c:ext>
              </c:extLst>
            </c:dLbl>
            <c:dLbl>
              <c:idx val="2"/>
              <c:layout>
                <c:manualLayout>
                  <c:x val="-3.4885920922411461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585-40D4-869F-A234622A8247}"/>
                </c:ext>
                <c:ext xmlns:c15="http://schemas.microsoft.com/office/drawing/2012/chart" uri="{CE6537A1-D6FC-4f65-9D91-7224C49458BB}">
                  <c15:layout/>
                </c:ext>
              </c:extLst>
            </c:dLbl>
            <c:dLbl>
              <c:idx val="3"/>
              <c:layout>
                <c:manualLayout>
                  <c:x val="-3.5512655772985541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585-40D4-869F-A234622A8247}"/>
                </c:ext>
                <c:ext xmlns:c15="http://schemas.microsoft.com/office/drawing/2012/chart" uri="{CE6537A1-D6FC-4f65-9D91-7224C49458BB}">
                  <c15:layout/>
                </c:ext>
              </c:extLst>
            </c:dLbl>
            <c:dLbl>
              <c:idx val="4"/>
              <c:layout>
                <c:manualLayout>
                  <c:x val="-3.1830999198560153E-2"/>
                  <c:y val="2.154536971552363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585-40D4-869F-A234622A8247}"/>
                </c:ext>
                <c:ext xmlns:c15="http://schemas.microsoft.com/office/drawing/2012/chart" uri="{CE6537A1-D6FC-4f65-9D91-7224C49458BB}">
                  <c15:layout/>
                </c:ext>
              </c:extLst>
            </c:dLbl>
            <c:dLbl>
              <c:idx val="5"/>
              <c:layout>
                <c:manualLayout>
                  <c:x val="-2.93766259015232E-2"/>
                  <c:y val="-3.405275999841523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585-40D4-869F-A234622A8247}"/>
                </c:ext>
                <c:ext xmlns:c15="http://schemas.microsoft.com/office/drawing/2012/chart" uri="{CE6537A1-D6FC-4f65-9D91-7224C49458BB}">
                  <c15:layout/>
                </c:ext>
              </c:extLst>
            </c:dLbl>
            <c:dLbl>
              <c:idx val="6"/>
              <c:layout>
                <c:manualLayout>
                  <c:x val="-1.8368568406572541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585-40D4-869F-A234622A8247}"/>
                </c:ext>
                <c:ext xmlns:c15="http://schemas.microsoft.com/office/drawing/2012/chart" uri="{CE6537A1-D6FC-4f65-9D91-7224C49458BB}">
                  <c15:layout/>
                </c:ext>
              </c:extLst>
            </c:dLbl>
            <c:dLbl>
              <c:idx val="7"/>
              <c:layout>
                <c:manualLayout>
                  <c:x val="-1.9522607000529719E-2"/>
                  <c:y val="-3.67641538282048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585-40D4-869F-A234622A8247}"/>
                </c:ext>
                <c:ext xmlns:c15="http://schemas.microsoft.com/office/drawing/2012/chart" uri="{CE6537A1-D6FC-4f65-9D91-7224C49458BB}">
                  <c15:layout/>
                </c:ext>
              </c:extLst>
            </c:dLbl>
            <c:dLbl>
              <c:idx val="8"/>
              <c:layout>
                <c:manualLayout>
                  <c:x val="-1.8338130312534485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585-40D4-869F-A234622A8247}"/>
                </c:ext>
                <c:ext xmlns:c15="http://schemas.microsoft.com/office/drawing/2012/chart" uri="{CE6537A1-D6FC-4f65-9D91-7224C49458BB}">
                  <c15:layout/>
                </c:ext>
              </c:extLst>
            </c:dLbl>
            <c:dLbl>
              <c:idx val="9"/>
              <c:layout>
                <c:manualLayout>
                  <c:x val="-1.7705307843152791E-2"/>
                  <c:y val="-2.7173476452550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585-40D4-869F-A234622A8247}"/>
                </c:ext>
                <c:ext xmlns:c15="http://schemas.microsoft.com/office/drawing/2012/chart" uri="{CE6537A1-D6FC-4f65-9D91-7224C49458BB}">
                  <c15:layout/>
                </c:ext>
              </c:extLst>
            </c:dLbl>
            <c:dLbl>
              <c:idx val="10"/>
              <c:layout>
                <c:manualLayout>
                  <c:x val="-2.9977174328337557E-2"/>
                  <c:y val="6.2558840441904442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585-40D4-869F-A234622A8247}"/>
                </c:ext>
                <c:ext xmlns:c15="http://schemas.microsoft.com/office/drawing/2012/chart" uri="{CE6537A1-D6FC-4f65-9D91-7224C49458BB}">
                  <c15:layout/>
                </c:ext>
              </c:extLst>
            </c:dLbl>
            <c:dLbl>
              <c:idx val="11"/>
              <c:layout>
                <c:manualLayout>
                  <c:x val="-2.9977174328337557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585-40D4-869F-A234622A8247}"/>
                </c:ext>
                <c:ext xmlns:c15="http://schemas.microsoft.com/office/drawing/2012/chart" uri="{CE6537A1-D6FC-4f65-9D91-7224C49458BB}">
                  <c15:layout/>
                </c:ext>
              </c:extLst>
            </c:dLbl>
            <c:dLbl>
              <c:idx val="12"/>
              <c:layout>
                <c:manualLayout>
                  <c:x val="-1.4650482748171533E-2"/>
                  <c:y val="-2.99533829382473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585-40D4-869F-A234622A8247}"/>
                </c:ext>
                <c:ext xmlns:c15="http://schemas.microsoft.com/office/drawing/2012/chart" uri="{CE6537A1-D6FC-4f65-9D91-7224C49458BB}">
                  <c15:layout/>
                </c:ext>
              </c:extLst>
            </c:dLbl>
            <c:dLbl>
              <c:idx val="13"/>
              <c:layout>
                <c:manualLayout>
                  <c:x val="-2.3065987662039367E-2"/>
                  <c:y val="2.2864840289994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585-40D4-869F-A234622A8247}"/>
                </c:ext>
                <c:ext xmlns:c15="http://schemas.microsoft.com/office/drawing/2012/chart" uri="{CE6537A1-D6FC-4f65-9D91-7224C49458BB}">
                  <c15:layout/>
                </c:ext>
              </c:extLst>
            </c:dLbl>
            <c:dLbl>
              <c:idx val="14"/>
              <c:layout>
                <c:manualLayout>
                  <c:x val="-1.9601456158418872E-2"/>
                  <c:y val="2.0084933804297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8585-40D4-869F-A234622A8247}"/>
                </c:ext>
                <c:ext xmlns:c15="http://schemas.microsoft.com/office/drawing/2012/chart" uri="{CE6537A1-D6FC-4f65-9D91-7224C49458BB}">
                  <c15:layout/>
                </c:ext>
              </c:extLst>
            </c:dLbl>
            <c:dLbl>
              <c:idx val="15"/>
              <c:layout>
                <c:manualLayout>
                  <c:x val="-2.0859467416455162E-2"/>
                  <c:y val="2.00849338042975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585-40D4-869F-A234622A8247}"/>
                </c:ext>
                <c:ext xmlns:c15="http://schemas.microsoft.com/office/drawing/2012/chart" uri="{CE6537A1-D6FC-4f65-9D91-7224C49458BB}">
                  <c15:layout/>
                </c:ext>
              </c:extLst>
            </c:dLbl>
            <c:dLbl>
              <c:idx val="16"/>
              <c:layout>
                <c:manualLayout>
                  <c:x val="-2.5658540243122103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8585-40D4-869F-A234622A8247}"/>
                </c:ext>
                <c:ext xmlns:c15="http://schemas.microsoft.com/office/drawing/2012/chart" uri="{CE6537A1-D6FC-4f65-9D91-7224C49458BB}">
                  <c15:layout/>
                </c:ext>
              </c:extLst>
            </c:dLbl>
            <c:dLbl>
              <c:idx val="17"/>
              <c:layout>
                <c:manualLayout>
                  <c:x val="-1.7101651569341039E-2"/>
                  <c:y val="2.81985215110247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8585-40D4-869F-A234622A8247}"/>
                </c:ext>
                <c:ext xmlns:c15="http://schemas.microsoft.com/office/drawing/2012/chart" uri="{CE6537A1-D6FC-4f65-9D91-7224C49458BB}">
                  <c15:layout/>
                </c:ext>
              </c:extLst>
            </c:dLbl>
            <c:dLbl>
              <c:idx val="18"/>
              <c:layout>
                <c:manualLayout>
                  <c:x val="-2.216189195128607E-2"/>
                  <c:y val="2.02352668436189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585-40D4-869F-A234622A8247}"/>
                </c:ext>
                <c:ext xmlns:c15="http://schemas.microsoft.com/office/drawing/2012/chart" uri="{CE6537A1-D6FC-4f65-9D91-7224C49458BB}">
                  <c15:layout/>
                </c:ext>
              </c:extLst>
            </c:dLbl>
            <c:dLbl>
              <c:idx val="19"/>
              <c:layout>
                <c:manualLayout>
                  <c:x val="-1.9559184744904742E-2"/>
                  <c:y val="7.2903157032539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8585-40D4-869F-A234622A8247}"/>
                </c:ext>
                <c:ext xmlns:c15="http://schemas.microsoft.com/office/drawing/2012/chart" uri="{CE6537A1-D6FC-4f65-9D91-7224C49458BB}">
                  <c15:layout/>
                </c:ext>
              </c:extLst>
            </c:dLbl>
            <c:dLbl>
              <c:idx val="2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8585-40D4-869F-A234622A8247}"/>
                </c:ext>
                <c:ext xmlns:c15="http://schemas.microsoft.com/office/drawing/2012/chart" uri="{CE6537A1-D6FC-4f65-9D91-7224C49458BB}"/>
              </c:extLst>
            </c:dLbl>
            <c:dLbl>
              <c:idx val="2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585-40D4-869F-A234622A8247}"/>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PIB'!$E$56:$E$75</c:f>
              <c:numCache>
                <c:formatCode>#,##0.0</c:formatCode>
                <c:ptCount val="20"/>
                <c:pt idx="0">
                  <c:v>1.6096512487537638</c:v>
                </c:pt>
                <c:pt idx="1">
                  <c:v>2.7750891482812818</c:v>
                </c:pt>
                <c:pt idx="2">
                  <c:v>2.8773568243382073</c:v>
                </c:pt>
                <c:pt idx="3">
                  <c:v>2.9150271754750889</c:v>
                </c:pt>
                <c:pt idx="4">
                  <c:v>3.5287193085118673</c:v>
                </c:pt>
                <c:pt idx="5">
                  <c:v>3.0141942753563029</c:v>
                </c:pt>
                <c:pt idx="6">
                  <c:v>3.1862402462746076</c:v>
                </c:pt>
                <c:pt idx="7">
                  <c:v>3.0485536349226408</c:v>
                </c:pt>
                <c:pt idx="8">
                  <c:v>0.79925780305651983</c:v>
                </c:pt>
                <c:pt idx="9">
                  <c:v>-16.551845830673429</c:v>
                </c:pt>
                <c:pt idx="10">
                  <c:v>-8.7953235264957073</c:v>
                </c:pt>
                <c:pt idx="11">
                  <c:v>-3.6125040545465055</c:v>
                </c:pt>
                <c:pt idx="12">
                  <c:v>0.9091888405505415</c:v>
                </c:pt>
                <c:pt idx="13">
                  <c:v>18.305676986548917</c:v>
                </c:pt>
                <c:pt idx="14">
                  <c:v>13.744591573680538</c:v>
                </c:pt>
                <c:pt idx="15">
                  <c:v>10.837723973553722</c:v>
                </c:pt>
                <c:pt idx="16">
                  <c:v>8.5413605988049426</c:v>
                </c:pt>
                <c:pt idx="17">
                  <c:v>12.6</c:v>
                </c:pt>
                <c:pt idx="18">
                  <c:v>7</c:v>
                </c:pt>
                <c:pt idx="19">
                  <c:v>2.9</c:v>
                </c:pt>
              </c:numCache>
            </c:numRef>
          </c:val>
          <c:smooth val="0"/>
          <c:extLst xmlns:c16r2="http://schemas.microsoft.com/office/drawing/2015/06/chart">
            <c:ext xmlns:c16="http://schemas.microsoft.com/office/drawing/2014/chart" uri="{C3380CC4-5D6E-409C-BE32-E72D297353CC}">
              <c16:uniqueId val="{00000023-E869-427C-88B8-34D261C264BB}"/>
            </c:ext>
          </c:extLst>
        </c:ser>
        <c:dLbls>
          <c:showLegendKey val="0"/>
          <c:showVal val="0"/>
          <c:showCatName val="0"/>
          <c:showSerName val="0"/>
          <c:showPercent val="0"/>
          <c:showBubbleSize val="0"/>
        </c:dLbls>
        <c:marker val="1"/>
        <c:smooth val="0"/>
        <c:axId val="465660352"/>
        <c:axId val="465658392"/>
      </c:lineChart>
      <c:catAx>
        <c:axId val="465657216"/>
        <c:scaling>
          <c:orientation val="minMax"/>
        </c:scaling>
        <c:delete val="0"/>
        <c:axPos val="b"/>
        <c:numFmt formatCode="General" sourceLinked="1"/>
        <c:majorTickMark val="none"/>
        <c:minorTickMark val="none"/>
        <c:tickLblPos val="nextTo"/>
        <c:spPr>
          <a:noFill/>
          <a:ln w="19050" cap="flat" cmpd="sng" algn="ctr">
            <a:solidFill>
              <a:srgbClr val="254872">
                <a:alpha val="26000"/>
              </a:srgbClr>
            </a:solidFill>
            <a:round/>
          </a:ln>
          <a:effectLst/>
        </c:spPr>
        <c:txPr>
          <a:bodyPr rot="-60000000" spcFirstLastPara="1" vertOverflow="ellipsis" vert="horz" wrap="square" anchor="ctr" anchorCtr="1"/>
          <a:lstStyle/>
          <a:p>
            <a:pPr>
              <a:defRPr sz="900" b="0" i="0" u="none" strike="noStrike" kern="1200" cap="all" baseline="0">
                <a:solidFill>
                  <a:schemeClr val="bg1">
                    <a:lumMod val="75000"/>
                  </a:schemeClr>
                </a:solidFill>
                <a:latin typeface="Trebuchet MS" panose="020B0603020202020204" pitchFamily="34" charset="0"/>
                <a:ea typeface="+mn-ea"/>
                <a:cs typeface="+mn-cs"/>
              </a:defRPr>
            </a:pPr>
            <a:endParaRPr lang="es-CO"/>
          </a:p>
        </c:txPr>
        <c:crossAx val="465656432"/>
        <c:crosses val="autoZero"/>
        <c:auto val="1"/>
        <c:lblAlgn val="ctr"/>
        <c:lblOffset val="100"/>
        <c:noMultiLvlLbl val="0"/>
      </c:catAx>
      <c:valAx>
        <c:axId val="4656564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465657216"/>
        <c:crosses val="autoZero"/>
        <c:crossBetween val="between"/>
      </c:valAx>
      <c:valAx>
        <c:axId val="4656583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5660352"/>
        <c:crosses val="max"/>
        <c:crossBetween val="between"/>
        <c:majorUnit val="10"/>
      </c:valAx>
      <c:catAx>
        <c:axId val="465660352"/>
        <c:scaling>
          <c:orientation val="minMax"/>
        </c:scaling>
        <c:delete val="1"/>
        <c:axPos val="b"/>
        <c:numFmt formatCode="General" sourceLinked="1"/>
        <c:majorTickMark val="out"/>
        <c:minorTickMark val="none"/>
        <c:tickLblPos val="nextTo"/>
        <c:crossAx val="4656583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r>
              <a:rPr lang="es-CO"/>
              <a:t>Millones de toneladas transportadas por configuración</a:t>
            </a:r>
            <a:br>
              <a:rPr lang="es-CO"/>
            </a:br>
            <a:r>
              <a:rPr lang="es-CO"/>
              <a:t>Abr</a:t>
            </a:r>
            <a:r>
              <a:rPr lang="es-CO" baseline="0"/>
              <a:t> 2022</a:t>
            </a:r>
            <a:r>
              <a:rPr lang="es-CO"/>
              <a:t>- Mar 2023</a:t>
            </a:r>
          </a:p>
          <a:p>
            <a:pPr>
              <a:defRPr/>
            </a:pPr>
            <a:endParaRPr lang="es-CO"/>
          </a:p>
        </c:rich>
      </c:tx>
      <c:layout>
        <c:manualLayout>
          <c:xMode val="edge"/>
          <c:yMode val="edge"/>
          <c:x val="9.620499266658912E-2"/>
          <c:y val="1.673640534958770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8A4D-4607-8345-88552FE751F2}"/>
              </c:ext>
            </c:extLst>
          </c:dPt>
          <c:dPt>
            <c:idx val="1"/>
            <c:bubble3D val="0"/>
            <c:spPr>
              <a:solidFill>
                <a:srgbClr val="FFC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8A4D-4607-8345-88552FE751F2}"/>
              </c:ext>
            </c:extLst>
          </c:dPt>
          <c:dPt>
            <c:idx val="2"/>
            <c:bubble3D val="0"/>
            <c:spPr>
              <a:solidFill>
                <a:schemeClr val="bg1">
                  <a:lumMod val="5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8A4D-4607-8345-88552FE751F2}"/>
              </c:ext>
            </c:extLst>
          </c:dPt>
          <c:dPt>
            <c:idx val="3"/>
            <c:bubble3D val="0"/>
            <c:spPr>
              <a:solidFill>
                <a:srgbClr val="934607"/>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4-8A4D-4607-8345-88552FE751F2}"/>
              </c:ext>
            </c:extLst>
          </c:dPt>
          <c:dPt>
            <c:idx val="4"/>
            <c:bubble3D val="0"/>
            <c:spPr>
              <a:solidFill>
                <a:srgbClr val="32879E"/>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8A4D-4607-8345-88552FE751F2}"/>
              </c:ext>
            </c:extLst>
          </c:dPt>
          <c:dPt>
            <c:idx val="5"/>
            <c:bubble3D val="0"/>
            <c:spPr>
              <a:solidFill>
                <a:srgbClr val="92D05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8-8A4D-4607-8345-88552FE751F2}"/>
              </c:ext>
            </c:extLst>
          </c:dPt>
          <c:dPt>
            <c:idx val="6"/>
            <c:bubble3D val="0"/>
            <c:spPr>
              <a:solidFill>
                <a:srgbClr val="C00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8A4D-4607-8345-88552FE751F2}"/>
              </c:ext>
            </c:extLst>
          </c:dPt>
          <c:dPt>
            <c:idx val="7"/>
            <c:bubble3D val="0"/>
            <c:spPr>
              <a:solidFill>
                <a:schemeClr val="accent5">
                  <a:lumMod val="20000"/>
                  <a:lumOff val="8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6-8A4D-4607-8345-88552FE751F2}"/>
              </c:ext>
            </c:extLst>
          </c:dPt>
          <c:dLbls>
            <c:dLbl>
              <c:idx val="0"/>
              <c:layout>
                <c:manualLayout>
                  <c:x val="2.3389368113903861E-3"/>
                  <c:y val="-3.55308174987254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D-4607-8345-88552FE751F2}"/>
                </c:ext>
                <c:ext xmlns:c15="http://schemas.microsoft.com/office/drawing/2012/chart" uri="{CE6537A1-D6FC-4f65-9D91-7224C49458BB}"/>
              </c:extLst>
            </c:dLbl>
            <c:dLbl>
              <c:idx val="1"/>
              <c:layout>
                <c:manualLayout>
                  <c:x val="3.627494795479302E-3"/>
                  <c:y val="-9.45903413370103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4D-4607-8345-88552FE751F2}"/>
                </c:ext>
                <c:ext xmlns:c15="http://schemas.microsoft.com/office/drawing/2012/chart" uri="{CE6537A1-D6FC-4f65-9D91-7224C49458BB}"/>
              </c:extLst>
            </c:dLbl>
            <c:dLbl>
              <c:idx val="2"/>
              <c:layout>
                <c:manualLayout>
                  <c:x val="1.0619525268417997E-2"/>
                  <c:y val="-2.4928897732002549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4D-4607-8345-88552FE751F2}"/>
                </c:ext>
                <c:ext xmlns:c15="http://schemas.microsoft.com/office/drawing/2012/chart" uri="{CE6537A1-D6FC-4f65-9D91-7224C49458BB}"/>
              </c:extLst>
            </c:dLbl>
            <c:dLbl>
              <c:idx val="3"/>
              <c:layout>
                <c:manualLayout>
                  <c:x val="9.1123205675718924E-3"/>
                  <c:y val="-4.035626140332342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A4D-4607-8345-88552FE751F2}"/>
                </c:ext>
                <c:ext xmlns:c15="http://schemas.microsoft.com/office/drawing/2012/chart" uri="{CE6537A1-D6FC-4f65-9D91-7224C49458BB}"/>
              </c:extLst>
            </c:dLbl>
            <c:dLbl>
              <c:idx val="4"/>
              <c:layout>
                <c:manualLayout>
                  <c:x val="3.3788205962868167E-4"/>
                  <c:y val="-2.82357654346666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A4D-4607-8345-88552FE751F2}"/>
                </c:ext>
                <c:ext xmlns:c15="http://schemas.microsoft.com/office/drawing/2012/chart" uri="{CE6537A1-D6FC-4f65-9D91-7224C49458BB}"/>
              </c:extLst>
            </c:dLbl>
            <c:dLbl>
              <c:idx val="5"/>
              <c:layout>
                <c:manualLayout>
                  <c:x val="1.4603268447733669E-2"/>
                  <c:y val="1.55920920704358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A4D-4607-8345-88552FE751F2}"/>
                </c:ext>
                <c:ext xmlns:c15="http://schemas.microsoft.com/office/drawing/2012/chart" uri="{CE6537A1-D6FC-4f65-9D91-7224C49458BB}"/>
              </c:extLst>
            </c:dLbl>
            <c:dLbl>
              <c:idx val="6"/>
              <c:layout>
                <c:manualLayout>
                  <c:x val="8.7119055469506608E-3"/>
                  <c:y val="-4.3834885916798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A4D-4607-8345-88552FE751F2}"/>
                </c:ext>
                <c:ext xmlns:c15="http://schemas.microsoft.com/office/drawing/2012/chart" uri="{CE6537A1-D6FC-4f65-9D91-7224C49458BB}"/>
              </c:extLst>
            </c:dLbl>
            <c:dLbl>
              <c:idx val="7"/>
              <c:layout>
                <c:manualLayout>
                  <c:x val="2.9150126042543918E-2"/>
                  <c:y val="-2.78621614254849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A4D-4607-8345-88552FE751F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RNDC!$B$133:$B$140</c:f>
              <c:strCache>
                <c:ptCount val="8"/>
                <c:pt idx="0">
                  <c:v>3S3</c:v>
                </c:pt>
                <c:pt idx="1">
                  <c:v>2</c:v>
                </c:pt>
                <c:pt idx="2">
                  <c:v>3S2</c:v>
                </c:pt>
                <c:pt idx="3">
                  <c:v>3</c:v>
                </c:pt>
                <c:pt idx="4">
                  <c:v>2S2</c:v>
                </c:pt>
                <c:pt idx="5">
                  <c:v>2S3</c:v>
                </c:pt>
                <c:pt idx="6">
                  <c:v>CA</c:v>
                </c:pt>
                <c:pt idx="7">
                  <c:v>Otros</c:v>
                </c:pt>
              </c:strCache>
            </c:strRef>
          </c:cat>
          <c:val>
            <c:numRef>
              <c:f>RNDC!$C$133:$C$140</c:f>
              <c:numCache>
                <c:formatCode>#,##0.00</c:formatCode>
                <c:ptCount val="8"/>
                <c:pt idx="0">
                  <c:v>82</c:v>
                </c:pt>
                <c:pt idx="1">
                  <c:v>20.95</c:v>
                </c:pt>
                <c:pt idx="2">
                  <c:v>11.29</c:v>
                </c:pt>
                <c:pt idx="3">
                  <c:v>3.29</c:v>
                </c:pt>
                <c:pt idx="4">
                  <c:v>4.76</c:v>
                </c:pt>
                <c:pt idx="5">
                  <c:v>2.44</c:v>
                </c:pt>
                <c:pt idx="6">
                  <c:v>1.35</c:v>
                </c:pt>
                <c:pt idx="7">
                  <c:v>1.68</c:v>
                </c:pt>
              </c:numCache>
            </c:numRef>
          </c:val>
          <c:extLst xmlns:c16r2="http://schemas.microsoft.com/office/drawing/2015/06/chart">
            <c:ext xmlns:c16="http://schemas.microsoft.com/office/drawing/2014/chart" uri="{C3380CC4-5D6E-409C-BE32-E72D297353CC}">
              <c16:uniqueId val="{00000000-8A4D-4607-8345-88552FE751F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Nova" panose="020B05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solidFill>
                <a:latin typeface="+mn-lt"/>
                <a:ea typeface="+mn-ea"/>
                <a:cs typeface="+mn-cs"/>
              </a:defRPr>
            </a:pPr>
            <a:r>
              <a:rPr lang="es-CO"/>
              <a:t>Manifiestos recibidos rndc</a:t>
            </a:r>
          </a:p>
        </c:rich>
      </c:tx>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RNDC!$C$6</c:f>
              <c:strCache>
                <c:ptCount val="1"/>
                <c:pt idx="0">
                  <c:v>2018</c:v>
                </c:pt>
              </c:strCache>
            </c:strRef>
          </c:tx>
          <c:spPr>
            <a:solidFill>
              <a:srgbClr val="93460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RNDC!$B$8:$B$10</c:f>
              <c:strCache>
                <c:ptCount val="3"/>
                <c:pt idx="0">
                  <c:v>Enero</c:v>
                </c:pt>
                <c:pt idx="1">
                  <c:v>Febrero</c:v>
                </c:pt>
                <c:pt idx="2">
                  <c:v>Marzo</c:v>
                </c:pt>
              </c:strCache>
            </c:strRef>
          </c:cat>
          <c:val>
            <c:numRef>
              <c:f>RNDC!$C$8:$C$10</c:f>
              <c:numCache>
                <c:formatCode>#,##0</c:formatCode>
                <c:ptCount val="3"/>
                <c:pt idx="0">
                  <c:v>651.79999999999995</c:v>
                </c:pt>
                <c:pt idx="1">
                  <c:v>637.9</c:v>
                </c:pt>
                <c:pt idx="2">
                  <c:v>681.3</c:v>
                </c:pt>
              </c:numCache>
            </c:numRef>
          </c:val>
          <c:extLst xmlns:c16r2="http://schemas.microsoft.com/office/drawing/2015/06/chart">
            <c:ext xmlns:c16="http://schemas.microsoft.com/office/drawing/2014/chart" uri="{C3380CC4-5D6E-409C-BE32-E72D297353CC}">
              <c16:uniqueId val="{00000000-D101-42FC-97C2-F0E9BB6F015A}"/>
            </c:ext>
          </c:extLst>
        </c:ser>
        <c:ser>
          <c:idx val="1"/>
          <c:order val="1"/>
          <c:tx>
            <c:strRef>
              <c:f>RNDC!$D$6</c:f>
              <c:strCache>
                <c:ptCount val="1"/>
                <c:pt idx="0">
                  <c:v>2019</c:v>
                </c:pt>
              </c:strCache>
            </c:strRef>
          </c:tx>
          <c:spPr>
            <a:solidFill>
              <a:srgbClr val="32879E"/>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RNDC!$B$8:$B$10</c:f>
              <c:strCache>
                <c:ptCount val="3"/>
                <c:pt idx="0">
                  <c:v>Enero</c:v>
                </c:pt>
                <c:pt idx="1">
                  <c:v>Febrero</c:v>
                </c:pt>
                <c:pt idx="2">
                  <c:v>Marzo</c:v>
                </c:pt>
              </c:strCache>
            </c:strRef>
          </c:cat>
          <c:val>
            <c:numRef>
              <c:f>RNDC!$D$8:$D$10</c:f>
              <c:numCache>
                <c:formatCode>#,##0</c:formatCode>
                <c:ptCount val="3"/>
                <c:pt idx="0">
                  <c:v>734.6</c:v>
                </c:pt>
                <c:pt idx="1">
                  <c:v>706.3</c:v>
                </c:pt>
                <c:pt idx="2">
                  <c:v>723.5</c:v>
                </c:pt>
              </c:numCache>
            </c:numRef>
          </c:val>
          <c:extLst xmlns:c16r2="http://schemas.microsoft.com/office/drawing/2015/06/chart">
            <c:ext xmlns:c16="http://schemas.microsoft.com/office/drawing/2014/chart" uri="{C3380CC4-5D6E-409C-BE32-E72D297353CC}">
              <c16:uniqueId val="{00000001-D101-42FC-97C2-F0E9BB6F015A}"/>
            </c:ext>
          </c:extLst>
        </c:ser>
        <c:ser>
          <c:idx val="2"/>
          <c:order val="2"/>
          <c:tx>
            <c:strRef>
              <c:f>RNDC!$E$6</c:f>
              <c:strCache>
                <c:ptCount val="1"/>
                <c:pt idx="0">
                  <c:v>2020</c:v>
                </c:pt>
              </c:strCache>
            </c:strRef>
          </c:tx>
          <c:spPr>
            <a:solidFill>
              <a:schemeClr val="bg1">
                <a:lumMod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RNDC!$B$8:$B$10</c:f>
              <c:strCache>
                <c:ptCount val="3"/>
                <c:pt idx="0">
                  <c:v>Enero</c:v>
                </c:pt>
                <c:pt idx="1">
                  <c:v>Febrero</c:v>
                </c:pt>
                <c:pt idx="2">
                  <c:v>Marzo</c:v>
                </c:pt>
              </c:strCache>
            </c:strRef>
          </c:cat>
          <c:val>
            <c:numRef>
              <c:f>RNDC!$E$8:$E$10</c:f>
              <c:numCache>
                <c:formatCode>#,##0</c:formatCode>
                <c:ptCount val="3"/>
                <c:pt idx="0">
                  <c:v>750</c:v>
                </c:pt>
                <c:pt idx="1">
                  <c:v>753</c:v>
                </c:pt>
                <c:pt idx="2">
                  <c:v>689</c:v>
                </c:pt>
              </c:numCache>
            </c:numRef>
          </c:val>
          <c:extLst xmlns:c16r2="http://schemas.microsoft.com/office/drawing/2015/06/chart">
            <c:ext xmlns:c16="http://schemas.microsoft.com/office/drawing/2014/chart" uri="{C3380CC4-5D6E-409C-BE32-E72D297353CC}">
              <c16:uniqueId val="{00000002-D101-42FC-97C2-F0E9BB6F015A}"/>
            </c:ext>
          </c:extLst>
        </c:ser>
        <c:ser>
          <c:idx val="4"/>
          <c:order val="3"/>
          <c:tx>
            <c:strRef>
              <c:f>RNDC!$F$6</c:f>
              <c:strCache>
                <c:ptCount val="1"/>
                <c:pt idx="0">
                  <c:v>2021</c:v>
                </c:pt>
              </c:strCache>
            </c:strRef>
          </c:tx>
          <c:spPr>
            <a:solidFill>
              <a:srgbClr val="FFC00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RNDC!$B$8:$B$10</c:f>
              <c:strCache>
                <c:ptCount val="3"/>
                <c:pt idx="0">
                  <c:v>Enero</c:v>
                </c:pt>
                <c:pt idx="1">
                  <c:v>Febrero</c:v>
                </c:pt>
                <c:pt idx="2">
                  <c:v>Marzo</c:v>
                </c:pt>
              </c:strCache>
            </c:strRef>
          </c:cat>
          <c:val>
            <c:numRef>
              <c:f>RNDC!$F$8:$F$10</c:f>
              <c:numCache>
                <c:formatCode>#,##0</c:formatCode>
                <c:ptCount val="3"/>
                <c:pt idx="0">
                  <c:v>713</c:v>
                </c:pt>
                <c:pt idx="1">
                  <c:v>751</c:v>
                </c:pt>
                <c:pt idx="2">
                  <c:v>839</c:v>
                </c:pt>
              </c:numCache>
            </c:numRef>
          </c:val>
          <c:extLst xmlns:c16r2="http://schemas.microsoft.com/office/drawing/2015/06/chart">
            <c:ext xmlns:c16="http://schemas.microsoft.com/office/drawing/2014/chart" uri="{C3380CC4-5D6E-409C-BE32-E72D297353CC}">
              <c16:uniqueId val="{00000000-AA0C-43D7-A517-64E78F18F62E}"/>
            </c:ext>
          </c:extLst>
        </c:ser>
        <c:ser>
          <c:idx val="3"/>
          <c:order val="4"/>
          <c:tx>
            <c:strRef>
              <c:f>RNDC!$G$6</c:f>
              <c:strCache>
                <c:ptCount val="1"/>
                <c:pt idx="0">
                  <c:v>2022</c:v>
                </c:pt>
              </c:strCache>
            </c:strRef>
          </c:tx>
          <c:spPr>
            <a:solidFill>
              <a:srgbClr val="00206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RNDC!$B$8:$B$10</c:f>
              <c:strCache>
                <c:ptCount val="3"/>
                <c:pt idx="0">
                  <c:v>Enero</c:v>
                </c:pt>
                <c:pt idx="1">
                  <c:v>Febrero</c:v>
                </c:pt>
                <c:pt idx="2">
                  <c:v>Marzo</c:v>
                </c:pt>
              </c:strCache>
            </c:strRef>
          </c:cat>
          <c:val>
            <c:numRef>
              <c:f>RNDC!$G$8:$G$10</c:f>
              <c:numCache>
                <c:formatCode>#,##0</c:formatCode>
                <c:ptCount val="3"/>
                <c:pt idx="0">
                  <c:v>810</c:v>
                </c:pt>
                <c:pt idx="1">
                  <c:v>815</c:v>
                </c:pt>
                <c:pt idx="2">
                  <c:v>911</c:v>
                </c:pt>
              </c:numCache>
            </c:numRef>
          </c:val>
          <c:extLst xmlns:c16r2="http://schemas.microsoft.com/office/drawing/2015/06/chart">
            <c:ext xmlns:c16="http://schemas.microsoft.com/office/drawing/2014/chart" uri="{C3380CC4-5D6E-409C-BE32-E72D297353CC}">
              <c16:uniqueId val="{00000003-D101-42FC-97C2-F0E9BB6F015A}"/>
            </c:ext>
          </c:extLst>
        </c:ser>
        <c:ser>
          <c:idx val="5"/>
          <c:order val="5"/>
          <c:tx>
            <c:strRef>
              <c:f>RNDC!$H$6</c:f>
              <c:strCache>
                <c:ptCount val="1"/>
                <c:pt idx="0">
                  <c:v>2023</c:v>
                </c:pt>
              </c:strCache>
            </c:strRef>
          </c:tx>
          <c:spPr>
            <a:solidFill>
              <a:schemeClr val="accent5">
                <a:shade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RNDC!$B$8:$B$10</c:f>
              <c:strCache>
                <c:ptCount val="3"/>
                <c:pt idx="0">
                  <c:v>Enero</c:v>
                </c:pt>
                <c:pt idx="1">
                  <c:v>Febrero</c:v>
                </c:pt>
                <c:pt idx="2">
                  <c:v>Marzo</c:v>
                </c:pt>
              </c:strCache>
            </c:strRef>
          </c:cat>
          <c:val>
            <c:numRef>
              <c:f>RNDC!$H$8:$H$10</c:f>
              <c:numCache>
                <c:formatCode>#,##0</c:formatCode>
                <c:ptCount val="3"/>
                <c:pt idx="0">
                  <c:v>857</c:v>
                </c:pt>
                <c:pt idx="1">
                  <c:v>865</c:v>
                </c:pt>
                <c:pt idx="2">
                  <c:v>933</c:v>
                </c:pt>
              </c:numCache>
            </c:numRef>
          </c:val>
          <c:extLst xmlns:c16r2="http://schemas.microsoft.com/office/drawing/2015/06/chart">
            <c:ext xmlns:c16="http://schemas.microsoft.com/office/drawing/2014/chart" uri="{C3380CC4-5D6E-409C-BE32-E72D297353CC}">
              <c16:uniqueId val="{00000000-7C74-4089-AD3D-7B6DEF2BB52D}"/>
            </c:ext>
          </c:extLst>
        </c:ser>
        <c:dLbls>
          <c:dLblPos val="outEnd"/>
          <c:showLegendKey val="0"/>
          <c:showVal val="1"/>
          <c:showCatName val="0"/>
          <c:showSerName val="0"/>
          <c:showPercent val="0"/>
          <c:showBubbleSize val="0"/>
        </c:dLbls>
        <c:gapWidth val="444"/>
        <c:overlap val="-90"/>
        <c:axId val="465653688"/>
        <c:axId val="465658784"/>
      </c:barChart>
      <c:catAx>
        <c:axId val="465653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solidFill>
                <a:latin typeface="+mn-lt"/>
                <a:ea typeface="+mn-ea"/>
                <a:cs typeface="+mn-cs"/>
              </a:defRPr>
            </a:pPr>
            <a:endParaRPr lang="es-CO"/>
          </a:p>
        </c:txPr>
        <c:crossAx val="465658784"/>
        <c:crosses val="autoZero"/>
        <c:auto val="1"/>
        <c:lblAlgn val="ctr"/>
        <c:lblOffset val="100"/>
        <c:noMultiLvlLbl val="0"/>
      </c:catAx>
      <c:valAx>
        <c:axId val="465658784"/>
        <c:scaling>
          <c:orientation val="minMax"/>
        </c:scaling>
        <c:delete val="1"/>
        <c:axPos val="l"/>
        <c:numFmt formatCode="#,##0" sourceLinked="1"/>
        <c:majorTickMark val="none"/>
        <c:minorTickMark val="none"/>
        <c:tickLblPos val="nextTo"/>
        <c:crossAx val="46565368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lt1"/>
    </a:solidFill>
    <a:ln w="9525" cap="flat" cmpd="sng" algn="ctr">
      <a:no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Millones de galones transportados por carretera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RNDC!$D$106</c:f>
              <c:strCache>
                <c:ptCount val="1"/>
                <c:pt idx="0">
                  <c:v>2020</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RNDC!$B$107:$B$118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RNDC!$D$107:$D$118</c:f>
              <c:numCache>
                <c:formatCode>#,##0</c:formatCode>
                <c:ptCount val="12"/>
                <c:pt idx="0">
                  <c:v>333</c:v>
                </c:pt>
                <c:pt idx="1">
                  <c:v>317</c:v>
                </c:pt>
                <c:pt idx="2">
                  <c:v>307</c:v>
                </c:pt>
                <c:pt idx="3">
                  <c:v>202</c:v>
                </c:pt>
                <c:pt idx="4">
                  <c:v>192</c:v>
                </c:pt>
                <c:pt idx="5">
                  <c:v>200</c:v>
                </c:pt>
                <c:pt idx="6">
                  <c:v>238</c:v>
                </c:pt>
                <c:pt idx="7">
                  <c:v>244</c:v>
                </c:pt>
                <c:pt idx="8">
                  <c:v>259</c:v>
                </c:pt>
                <c:pt idx="9">
                  <c:v>295</c:v>
                </c:pt>
                <c:pt idx="10">
                  <c:v>272</c:v>
                </c:pt>
                <c:pt idx="11">
                  <c:v>300</c:v>
                </c:pt>
              </c:numCache>
            </c:numRef>
          </c:val>
          <c:smooth val="0"/>
          <c:extLst xmlns:c16r2="http://schemas.microsoft.com/office/drawing/2015/06/chart">
            <c:ext xmlns:c16="http://schemas.microsoft.com/office/drawing/2014/chart" uri="{C3380CC4-5D6E-409C-BE32-E72D297353CC}">
              <c16:uniqueId val="{00000000-D593-4A9D-9FA2-CBB6A62FE0F5}"/>
            </c:ext>
          </c:extLst>
        </c:ser>
        <c:ser>
          <c:idx val="1"/>
          <c:order val="1"/>
          <c:tx>
            <c:strRef>
              <c:f>RNDC!$E$106</c:f>
              <c:strCache>
                <c:ptCount val="1"/>
                <c:pt idx="0">
                  <c:v>2021</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RNDC!$B$107:$B$118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RNDC!$E$107:$E$118</c:f>
              <c:numCache>
                <c:formatCode>#,##0</c:formatCode>
                <c:ptCount val="12"/>
                <c:pt idx="0">
                  <c:v>290</c:v>
                </c:pt>
                <c:pt idx="1">
                  <c:v>280</c:v>
                </c:pt>
                <c:pt idx="2">
                  <c:v>324</c:v>
                </c:pt>
                <c:pt idx="3">
                  <c:v>294</c:v>
                </c:pt>
                <c:pt idx="4">
                  <c:v>222</c:v>
                </c:pt>
                <c:pt idx="5">
                  <c:v>297</c:v>
                </c:pt>
                <c:pt idx="6">
                  <c:v>326</c:v>
                </c:pt>
                <c:pt idx="7">
                  <c:v>337</c:v>
                </c:pt>
                <c:pt idx="8">
                  <c:v>323</c:v>
                </c:pt>
                <c:pt idx="9">
                  <c:v>346</c:v>
                </c:pt>
                <c:pt idx="10">
                  <c:v>344</c:v>
                </c:pt>
                <c:pt idx="11">
                  <c:v>372</c:v>
                </c:pt>
              </c:numCache>
            </c:numRef>
          </c:val>
          <c:smooth val="0"/>
          <c:extLst xmlns:c16r2="http://schemas.microsoft.com/office/drawing/2015/06/chart">
            <c:ext xmlns:c16="http://schemas.microsoft.com/office/drawing/2014/chart" uri="{C3380CC4-5D6E-409C-BE32-E72D297353CC}">
              <c16:uniqueId val="{0000000C-D593-4A9D-9FA2-CBB6A62FE0F5}"/>
            </c:ext>
          </c:extLst>
        </c:ser>
        <c:ser>
          <c:idx val="2"/>
          <c:order val="2"/>
          <c:tx>
            <c:strRef>
              <c:f>RNDC!$F$106</c:f>
              <c:strCache>
                <c:ptCount val="1"/>
                <c:pt idx="0">
                  <c:v>2022</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RNDC!$B$107:$B$118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RNDC!$F$107:$F$118</c:f>
              <c:numCache>
                <c:formatCode>#,##0</c:formatCode>
                <c:ptCount val="12"/>
                <c:pt idx="0">
                  <c:v>378</c:v>
                </c:pt>
                <c:pt idx="1">
                  <c:v>372</c:v>
                </c:pt>
                <c:pt idx="2">
                  <c:v>421</c:v>
                </c:pt>
                <c:pt idx="3">
                  <c:v>397</c:v>
                </c:pt>
                <c:pt idx="4">
                  <c:v>392</c:v>
                </c:pt>
                <c:pt idx="5">
                  <c:v>389</c:v>
                </c:pt>
                <c:pt idx="6">
                  <c:v>392</c:v>
                </c:pt>
                <c:pt idx="7">
                  <c:v>408</c:v>
                </c:pt>
                <c:pt idx="8">
                  <c:v>411</c:v>
                </c:pt>
                <c:pt idx="9">
                  <c:v>406</c:v>
                </c:pt>
                <c:pt idx="10">
                  <c:v>427</c:v>
                </c:pt>
                <c:pt idx="11">
                  <c:v>448</c:v>
                </c:pt>
              </c:numCache>
            </c:numRef>
          </c:val>
          <c:smooth val="0"/>
          <c:extLst xmlns:c16r2="http://schemas.microsoft.com/office/drawing/2015/06/chart">
            <c:ext xmlns:c16="http://schemas.microsoft.com/office/drawing/2014/chart" uri="{C3380CC4-5D6E-409C-BE32-E72D297353CC}">
              <c16:uniqueId val="{00000011-D593-4A9D-9FA2-CBB6A62FE0F5}"/>
            </c:ext>
          </c:extLst>
        </c:ser>
        <c:ser>
          <c:idx val="3"/>
          <c:order val="3"/>
          <c:tx>
            <c:strRef>
              <c:f>RNDC!$G$106</c:f>
              <c:strCache>
                <c:ptCount val="1"/>
                <c:pt idx="0">
                  <c:v>2023</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RNDC!$B$107:$B$118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RNDC!$G$107:$G$118</c:f>
              <c:numCache>
                <c:formatCode>#,##0</c:formatCode>
                <c:ptCount val="12"/>
                <c:pt idx="0">
                  <c:v>434</c:v>
                </c:pt>
                <c:pt idx="1">
                  <c:v>390</c:v>
                </c:pt>
                <c:pt idx="2">
                  <c:v>432</c:v>
                </c:pt>
              </c:numCache>
            </c:numRef>
          </c:val>
          <c:smooth val="0"/>
          <c:extLst xmlns:c16r2="http://schemas.microsoft.com/office/drawing/2015/06/chart">
            <c:ext xmlns:c16="http://schemas.microsoft.com/office/drawing/2014/chart" uri="{C3380CC4-5D6E-409C-BE32-E72D297353CC}">
              <c16:uniqueId val="{00000002-3D33-4287-A09A-5C61A2079E34}"/>
            </c:ext>
          </c:extLst>
        </c:ser>
        <c:dLbls>
          <c:showLegendKey val="0"/>
          <c:showVal val="0"/>
          <c:showCatName val="0"/>
          <c:showSerName val="0"/>
          <c:showPercent val="0"/>
          <c:showBubbleSize val="0"/>
        </c:dLbls>
        <c:marker val="1"/>
        <c:smooth val="0"/>
        <c:axId val="465659960"/>
        <c:axId val="465655256"/>
      </c:lineChart>
      <c:catAx>
        <c:axId val="465659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465655256"/>
        <c:crosses val="autoZero"/>
        <c:auto val="1"/>
        <c:lblAlgn val="ctr"/>
        <c:lblOffset val="100"/>
        <c:noMultiLvlLbl val="0"/>
      </c:catAx>
      <c:valAx>
        <c:axId val="465655256"/>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465659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movilizadas en el RNDC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RNDC!$C$66</c:f>
              <c:strCache>
                <c:ptCount val="1"/>
                <c:pt idx="0">
                  <c:v>2019</c:v>
                </c:pt>
              </c:strCache>
            </c:strRef>
          </c:tx>
          <c:spPr>
            <a:ln w="15875" cap="rnd">
              <a:solidFill>
                <a:srgbClr val="934607"/>
              </a:solidFill>
              <a:round/>
            </a:ln>
            <a:effectLst/>
          </c:spPr>
          <c:marker>
            <c:symbol val="square"/>
            <c:size val="5"/>
            <c:spPr>
              <a:solidFill>
                <a:srgbClr val="934607"/>
              </a:solidFill>
              <a:ln w="9525">
                <a:solidFill>
                  <a:srgbClr val="934607"/>
                </a:solidFill>
              </a:ln>
              <a:effectLst/>
            </c:spPr>
          </c:marker>
          <c:cat>
            <c:strRef>
              <c:f>RNDC!$B$68:$B$79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RNDC!$C$68:$C$79</c:f>
              <c:numCache>
                <c:formatCode>#,##0.00</c:formatCode>
                <c:ptCount val="12"/>
                <c:pt idx="0">
                  <c:v>9.7899999999999991</c:v>
                </c:pt>
                <c:pt idx="1">
                  <c:v>9.35</c:v>
                </c:pt>
                <c:pt idx="2">
                  <c:v>9.56</c:v>
                </c:pt>
                <c:pt idx="3">
                  <c:v>9.39</c:v>
                </c:pt>
                <c:pt idx="4">
                  <c:v>10.3</c:v>
                </c:pt>
                <c:pt idx="5">
                  <c:v>9.31</c:v>
                </c:pt>
                <c:pt idx="6">
                  <c:v>10.210000000000001</c:v>
                </c:pt>
                <c:pt idx="7">
                  <c:v>10.28</c:v>
                </c:pt>
                <c:pt idx="8">
                  <c:v>10.11</c:v>
                </c:pt>
                <c:pt idx="9">
                  <c:v>10.58</c:v>
                </c:pt>
                <c:pt idx="10">
                  <c:v>9.93</c:v>
                </c:pt>
                <c:pt idx="11">
                  <c:v>9.43</c:v>
                </c:pt>
              </c:numCache>
            </c:numRef>
          </c:val>
          <c:smooth val="0"/>
          <c:extLst xmlns:c16r2="http://schemas.microsoft.com/office/drawing/2015/06/chart">
            <c:ext xmlns:c16="http://schemas.microsoft.com/office/drawing/2014/chart" uri="{C3380CC4-5D6E-409C-BE32-E72D297353CC}">
              <c16:uniqueId val="{0000000C-AE26-4D06-A232-8DBD9243736C}"/>
            </c:ext>
          </c:extLst>
        </c:ser>
        <c:ser>
          <c:idx val="1"/>
          <c:order val="1"/>
          <c:tx>
            <c:strRef>
              <c:f>RNDC!$D$66</c:f>
              <c:strCache>
                <c:ptCount val="1"/>
                <c:pt idx="0">
                  <c:v>2020</c:v>
                </c:pt>
              </c:strCache>
            </c:strRef>
          </c:tx>
          <c:spPr>
            <a:ln w="15875" cap="rnd">
              <a:solidFill>
                <a:srgbClr val="32879E"/>
              </a:solidFill>
              <a:round/>
            </a:ln>
            <a:effectLst/>
          </c:spPr>
          <c:marker>
            <c:symbol val="circle"/>
            <c:size val="5"/>
            <c:spPr>
              <a:solidFill>
                <a:srgbClr val="32879E"/>
              </a:solidFill>
              <a:ln w="9525">
                <a:solidFill>
                  <a:srgbClr val="32879E"/>
                </a:solidFill>
              </a:ln>
              <a:effectLst/>
            </c:spPr>
          </c:marker>
          <c:cat>
            <c:strRef>
              <c:f>RNDC!$B$68:$B$79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RNDC!$D$68:$D$79</c:f>
              <c:numCache>
                <c:formatCode>#,##0.00</c:formatCode>
                <c:ptCount val="12"/>
                <c:pt idx="0">
                  <c:v>10.050000000000001</c:v>
                </c:pt>
                <c:pt idx="1">
                  <c:v>9.81</c:v>
                </c:pt>
                <c:pt idx="2">
                  <c:v>8.91</c:v>
                </c:pt>
                <c:pt idx="3">
                  <c:v>6.52</c:v>
                </c:pt>
                <c:pt idx="4">
                  <c:v>7.67</c:v>
                </c:pt>
                <c:pt idx="5">
                  <c:v>8.32</c:v>
                </c:pt>
                <c:pt idx="6">
                  <c:v>9.3800000000000008</c:v>
                </c:pt>
                <c:pt idx="7">
                  <c:v>9.14</c:v>
                </c:pt>
                <c:pt idx="8">
                  <c:v>9.66</c:v>
                </c:pt>
                <c:pt idx="9">
                  <c:v>9.98</c:v>
                </c:pt>
                <c:pt idx="10">
                  <c:v>9.61</c:v>
                </c:pt>
                <c:pt idx="11">
                  <c:v>9.61</c:v>
                </c:pt>
              </c:numCache>
            </c:numRef>
          </c:val>
          <c:smooth val="0"/>
          <c:extLst xmlns:c16r2="http://schemas.microsoft.com/office/drawing/2015/06/chart">
            <c:ext xmlns:c16="http://schemas.microsoft.com/office/drawing/2014/chart" uri="{C3380CC4-5D6E-409C-BE32-E72D297353CC}">
              <c16:uniqueId val="{00000017-AE26-4D06-A232-8DBD9243736C}"/>
            </c:ext>
          </c:extLst>
        </c:ser>
        <c:ser>
          <c:idx val="2"/>
          <c:order val="2"/>
          <c:tx>
            <c:strRef>
              <c:f>RNDC!$E$66</c:f>
              <c:strCache>
                <c:ptCount val="1"/>
                <c:pt idx="0">
                  <c:v>2021</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RNDC!$B$68:$B$79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RNDC!$E$68:$E$79</c:f>
              <c:numCache>
                <c:formatCode>#,##0.00</c:formatCode>
                <c:ptCount val="12"/>
                <c:pt idx="0">
                  <c:v>9.43</c:v>
                </c:pt>
                <c:pt idx="1">
                  <c:v>9.7799999999999994</c:v>
                </c:pt>
                <c:pt idx="2">
                  <c:v>10.88</c:v>
                </c:pt>
                <c:pt idx="3">
                  <c:v>9.84</c:v>
                </c:pt>
                <c:pt idx="4">
                  <c:v>6.23</c:v>
                </c:pt>
                <c:pt idx="5">
                  <c:v>10.89</c:v>
                </c:pt>
                <c:pt idx="6">
                  <c:v>11.23</c:v>
                </c:pt>
                <c:pt idx="7">
                  <c:v>10.7</c:v>
                </c:pt>
                <c:pt idx="8">
                  <c:v>11.08</c:v>
                </c:pt>
                <c:pt idx="9">
                  <c:v>11.17</c:v>
                </c:pt>
                <c:pt idx="10">
                  <c:v>11.48</c:v>
                </c:pt>
                <c:pt idx="11">
                  <c:v>10.91</c:v>
                </c:pt>
              </c:numCache>
            </c:numRef>
          </c:val>
          <c:smooth val="0"/>
          <c:extLst xmlns:c16r2="http://schemas.microsoft.com/office/drawing/2015/06/chart">
            <c:ext xmlns:c16="http://schemas.microsoft.com/office/drawing/2014/chart" uri="{C3380CC4-5D6E-409C-BE32-E72D297353CC}">
              <c16:uniqueId val="{0000001C-AE26-4D06-A232-8DBD9243736C}"/>
            </c:ext>
          </c:extLst>
        </c:ser>
        <c:ser>
          <c:idx val="3"/>
          <c:order val="3"/>
          <c:tx>
            <c:strRef>
              <c:f>RNDC!$F$66</c:f>
              <c:strCache>
                <c:ptCount val="1"/>
                <c:pt idx="0">
                  <c:v>2022</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RNDC!$B$68:$B$79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RNDC!$F$68:$F$79</c:f>
              <c:numCache>
                <c:formatCode>#,##0.00</c:formatCode>
                <c:ptCount val="12"/>
                <c:pt idx="0">
                  <c:v>10.72</c:v>
                </c:pt>
                <c:pt idx="1">
                  <c:v>10.51</c:v>
                </c:pt>
                <c:pt idx="2">
                  <c:v>12.03</c:v>
                </c:pt>
                <c:pt idx="3">
                  <c:v>11.13</c:v>
                </c:pt>
                <c:pt idx="4">
                  <c:v>11.43</c:v>
                </c:pt>
                <c:pt idx="5">
                  <c:v>11.19</c:v>
                </c:pt>
                <c:pt idx="6">
                  <c:v>11.12</c:v>
                </c:pt>
                <c:pt idx="7">
                  <c:v>11.66</c:v>
                </c:pt>
                <c:pt idx="8">
                  <c:v>11.63</c:v>
                </c:pt>
                <c:pt idx="9">
                  <c:v>11.37</c:v>
                </c:pt>
                <c:pt idx="10">
                  <c:v>11.47</c:v>
                </c:pt>
                <c:pt idx="11">
                  <c:v>11.14</c:v>
                </c:pt>
              </c:numCache>
            </c:numRef>
          </c:val>
          <c:smooth val="0"/>
          <c:extLst xmlns:c16r2="http://schemas.microsoft.com/office/drawing/2015/06/chart">
            <c:ext xmlns:c16="http://schemas.microsoft.com/office/drawing/2014/chart" uri="{C3380CC4-5D6E-409C-BE32-E72D297353CC}">
              <c16:uniqueId val="{00000027-AE26-4D06-A232-8DBD9243736C}"/>
            </c:ext>
          </c:extLst>
        </c:ser>
        <c:ser>
          <c:idx val="4"/>
          <c:order val="4"/>
          <c:tx>
            <c:strRef>
              <c:f>RNDC!$G$66</c:f>
              <c:strCache>
                <c:ptCount val="1"/>
                <c:pt idx="0">
                  <c:v>2023</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RNDC!$B$68:$B$79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RNDC!$G$68:$G$79</c:f>
              <c:numCache>
                <c:formatCode>#,##0.00</c:formatCode>
                <c:ptCount val="12"/>
                <c:pt idx="0">
                  <c:v>10.88</c:v>
                </c:pt>
                <c:pt idx="1">
                  <c:v>10.79</c:v>
                </c:pt>
                <c:pt idx="2">
                  <c:v>11.58</c:v>
                </c:pt>
              </c:numCache>
            </c:numRef>
          </c:val>
          <c:smooth val="0"/>
          <c:extLst xmlns:c16r2="http://schemas.microsoft.com/office/drawing/2015/06/chart">
            <c:ext xmlns:c16="http://schemas.microsoft.com/office/drawing/2014/chart" uri="{C3380CC4-5D6E-409C-BE32-E72D297353CC}">
              <c16:uniqueId val="{00000000-8252-4C9E-9C9F-2F256A17558D}"/>
            </c:ext>
          </c:extLst>
        </c:ser>
        <c:dLbls>
          <c:showLegendKey val="0"/>
          <c:showVal val="0"/>
          <c:showCatName val="0"/>
          <c:showSerName val="0"/>
          <c:showPercent val="0"/>
          <c:showBubbleSize val="0"/>
        </c:dLbls>
        <c:marker val="1"/>
        <c:smooth val="0"/>
        <c:axId val="465657608"/>
        <c:axId val="465659568"/>
      </c:lineChart>
      <c:catAx>
        <c:axId val="465657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5659568"/>
        <c:crosses val="autoZero"/>
        <c:auto val="1"/>
        <c:lblAlgn val="ctr"/>
        <c:lblOffset val="100"/>
        <c:noMultiLvlLbl val="0"/>
      </c:catAx>
      <c:valAx>
        <c:axId val="465659568"/>
        <c:scaling>
          <c:orientation val="minMax"/>
          <c:min val="5.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56576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a:t>
            </a:r>
            <a:r>
              <a:rPr lang="es-CO" baseline="0"/>
              <a:t> corrido</a:t>
            </a:r>
            <a:r>
              <a:rPr lang="es-CO"/>
              <a:t> del Índice de Producción Industrial por sectores industriales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bg1">
                <a:lumMod val="50000"/>
              </a:schemeClr>
            </a:soli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4E1B-4339-A212-A780646B7846}"/>
              </c:ext>
            </c:extLst>
          </c:dPt>
          <c:dLbls>
            <c:dLbl>
              <c:idx val="0"/>
              <c:layout>
                <c:manualLayout>
                  <c:x val="-1.0126265908874663E-3"/>
                  <c:y val="-3.4380595541842131E-3"/>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1B-4339-A212-A780646B7846}"/>
                </c:ext>
                <c:ext xmlns:c15="http://schemas.microsoft.com/office/drawing/2012/chart" uri="{CE6537A1-D6FC-4f65-9D91-7224C49458BB}"/>
              </c:extLst>
            </c:dLbl>
            <c:dLbl>
              <c:idx val="1"/>
              <c:layout>
                <c:manualLayout>
                  <c:x val="-3.7455745322528201E-17"/>
                  <c:y val="1.10793684580600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CA-4D2B-98EA-8B256F76D15C}"/>
                </c:ext>
                <c:ext xmlns:c15="http://schemas.microsoft.com/office/drawing/2012/chart" uri="{CE6537A1-D6FC-4f65-9D91-7224C49458BB}"/>
              </c:extLst>
            </c:dLbl>
            <c:dLbl>
              <c:idx val="2"/>
              <c:layout>
                <c:manualLayout>
                  <c:x val="-1.1242917163582682E-3"/>
                  <c:y val="1.2053844146674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extLst>
            </c:dLbl>
            <c:dLbl>
              <c:idx val="3"/>
              <c:layout>
                <c:manualLayout>
                  <c:x val="-7.8151832803227175E-17"/>
                  <c:y val="1.587082316464113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33-4392-B802-A6680DC63CEF}"/>
                </c:ext>
                <c:ext xmlns:c15="http://schemas.microsoft.com/office/drawing/2012/chart" uri="{CE6537A1-D6FC-4f65-9D91-7224C49458BB}"/>
              </c:extLst>
            </c:dLbl>
            <c:dLbl>
              <c:idx val="4"/>
              <c:layout>
                <c:manualLayout>
                  <c:x val="2.4280623136499189E-3"/>
                  <c:y val="-2.8309011270381265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1D9-41BF-A1F5-C94638B2D516}"/>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IPI!$B$35:$B$39</c:f>
              <c:strCache>
                <c:ptCount val="5"/>
                <c:pt idx="0">
                  <c:v>Total IPI</c:v>
                </c:pt>
                <c:pt idx="1">
                  <c:v>Industria Manufacturera</c:v>
                </c:pt>
                <c:pt idx="2">
                  <c:v>Suministro electricidad. y gas</c:v>
                </c:pt>
                <c:pt idx="3">
                  <c:v>Explotación Minas y Canter.</c:v>
                </c:pt>
                <c:pt idx="4">
                  <c:v>Captación, alm. Y dis. Agua</c:v>
                </c:pt>
              </c:strCache>
            </c:strRef>
          </c:cat>
          <c:val>
            <c:numRef>
              <c:f>IPI!$C$35:$C$39</c:f>
              <c:numCache>
                <c:formatCode>0.0%</c:formatCode>
                <c:ptCount val="5"/>
                <c:pt idx="0">
                  <c:v>8.9999999999999993E-3</c:v>
                </c:pt>
                <c:pt idx="1">
                  <c:v>4.0000000000000001E-3</c:v>
                </c:pt>
                <c:pt idx="2">
                  <c:v>2.5000000000000001E-2</c:v>
                </c:pt>
                <c:pt idx="3">
                  <c:v>1.7000000000000001E-2</c:v>
                </c:pt>
                <c:pt idx="4">
                  <c:v>1E-3</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193180384"/>
        <c:axId val="193176072"/>
      </c:barChart>
      <c:catAx>
        <c:axId val="1931803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93176072"/>
        <c:crosses val="autoZero"/>
        <c:auto val="1"/>
        <c:lblAlgn val="ctr"/>
        <c:lblOffset val="100"/>
        <c:noMultiLvlLbl val="0"/>
      </c:catAx>
      <c:valAx>
        <c:axId val="193176072"/>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93180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Empresas</a:t>
            </a:r>
            <a:r>
              <a:rPr lang="es-CO" b="1" baseline="0"/>
              <a:t> de transporte que reportan en el RNDC</a:t>
            </a:r>
            <a:endParaRPr lang="es-CO"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RNDC!$C$30</c:f>
              <c:strCache>
                <c:ptCount val="1"/>
                <c:pt idx="0">
                  <c:v>2018</c:v>
                </c:pt>
              </c:strCache>
            </c:strRef>
          </c:tx>
          <c:spPr>
            <a:ln w="12700" cap="rnd">
              <a:solidFill>
                <a:srgbClr val="00B0F0"/>
              </a:solidFill>
              <a:round/>
            </a:ln>
            <a:effectLst/>
          </c:spPr>
          <c:marker>
            <c:symbol val="triangle"/>
            <c:size val="5"/>
            <c:spPr>
              <a:solidFill>
                <a:srgbClr val="00B0F0"/>
              </a:solidFill>
              <a:ln w="9525">
                <a:solidFill>
                  <a:srgbClr val="00B0F0"/>
                </a:solidFill>
              </a:ln>
              <a:effectLst/>
            </c:spPr>
          </c:marker>
          <c:cat>
            <c:strRef>
              <c:f>RNDC!$B$32:$B$43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RNDC!$C$32:$C$43</c:f>
              <c:numCache>
                <c:formatCode>#,##0</c:formatCode>
                <c:ptCount val="12"/>
                <c:pt idx="0">
                  <c:v>1662</c:v>
                </c:pt>
                <c:pt idx="1">
                  <c:v>1660</c:v>
                </c:pt>
                <c:pt idx="2">
                  <c:v>1669</c:v>
                </c:pt>
                <c:pt idx="3">
                  <c:v>1672</c:v>
                </c:pt>
                <c:pt idx="4">
                  <c:v>1669</c:v>
                </c:pt>
                <c:pt idx="5">
                  <c:v>1676</c:v>
                </c:pt>
                <c:pt idx="6">
                  <c:v>1680</c:v>
                </c:pt>
                <c:pt idx="7">
                  <c:v>1693</c:v>
                </c:pt>
                <c:pt idx="8">
                  <c:v>1706</c:v>
                </c:pt>
                <c:pt idx="9">
                  <c:v>1696</c:v>
                </c:pt>
                <c:pt idx="10">
                  <c:v>1718</c:v>
                </c:pt>
                <c:pt idx="11">
                  <c:v>1722</c:v>
                </c:pt>
              </c:numCache>
            </c:numRef>
          </c:val>
          <c:smooth val="0"/>
          <c:extLst xmlns:c16r2="http://schemas.microsoft.com/office/drawing/2015/06/chart">
            <c:ext xmlns:c16="http://schemas.microsoft.com/office/drawing/2014/chart" uri="{C3380CC4-5D6E-409C-BE32-E72D297353CC}">
              <c16:uniqueId val="{00000000-BCE6-4415-A70C-5B81DE9A4A8F}"/>
            </c:ext>
          </c:extLst>
        </c:ser>
        <c:ser>
          <c:idx val="1"/>
          <c:order val="1"/>
          <c:tx>
            <c:strRef>
              <c:f>RNDC!$D$30</c:f>
              <c:strCache>
                <c:ptCount val="1"/>
                <c:pt idx="0">
                  <c:v>2019</c:v>
                </c:pt>
              </c:strCache>
            </c:strRef>
          </c:tx>
          <c:spPr>
            <a:ln w="15875" cap="rnd">
              <a:solidFill>
                <a:srgbClr val="934607"/>
              </a:solidFill>
              <a:round/>
            </a:ln>
            <a:effectLst/>
          </c:spPr>
          <c:marker>
            <c:symbol val="square"/>
            <c:size val="5"/>
            <c:spPr>
              <a:solidFill>
                <a:srgbClr val="934607"/>
              </a:solidFill>
              <a:ln w="9525">
                <a:solidFill>
                  <a:srgbClr val="934607"/>
                </a:solidFill>
              </a:ln>
              <a:effectLst/>
            </c:spPr>
          </c:marker>
          <c:cat>
            <c:strRef>
              <c:f>RNDC!$B$32:$B$43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RNDC!$D$32:$D$43</c:f>
              <c:numCache>
                <c:formatCode>#,##0</c:formatCode>
                <c:ptCount val="12"/>
                <c:pt idx="0">
                  <c:v>1706</c:v>
                </c:pt>
                <c:pt idx="1">
                  <c:v>1710</c:v>
                </c:pt>
                <c:pt idx="2">
                  <c:v>1711</c:v>
                </c:pt>
                <c:pt idx="3">
                  <c:v>1716</c:v>
                </c:pt>
                <c:pt idx="4">
                  <c:v>1731</c:v>
                </c:pt>
                <c:pt idx="5">
                  <c:v>1719</c:v>
                </c:pt>
                <c:pt idx="6">
                  <c:v>1738</c:v>
                </c:pt>
                <c:pt idx="7">
                  <c:v>1750</c:v>
                </c:pt>
                <c:pt idx="8">
                  <c:v>1754</c:v>
                </c:pt>
                <c:pt idx="9">
                  <c:v>1762</c:v>
                </c:pt>
                <c:pt idx="10">
                  <c:v>1765</c:v>
                </c:pt>
                <c:pt idx="11">
                  <c:v>1740</c:v>
                </c:pt>
              </c:numCache>
            </c:numRef>
          </c:val>
          <c:smooth val="0"/>
          <c:extLst xmlns:c16r2="http://schemas.microsoft.com/office/drawing/2015/06/chart">
            <c:ext xmlns:c16="http://schemas.microsoft.com/office/drawing/2014/chart" uri="{C3380CC4-5D6E-409C-BE32-E72D297353CC}">
              <c16:uniqueId val="{00000001-BCE6-4415-A70C-5B81DE9A4A8F}"/>
            </c:ext>
          </c:extLst>
        </c:ser>
        <c:ser>
          <c:idx val="2"/>
          <c:order val="2"/>
          <c:tx>
            <c:strRef>
              <c:f>RNDC!$E$30</c:f>
              <c:strCache>
                <c:ptCount val="1"/>
                <c:pt idx="0">
                  <c:v>2020</c:v>
                </c:pt>
              </c:strCache>
            </c:strRef>
          </c:tx>
          <c:spPr>
            <a:ln w="15875" cap="rnd">
              <a:solidFill>
                <a:srgbClr val="32879E"/>
              </a:solidFill>
              <a:round/>
            </a:ln>
            <a:effectLst/>
          </c:spPr>
          <c:marker>
            <c:symbol val="diamond"/>
            <c:size val="5"/>
            <c:spPr>
              <a:solidFill>
                <a:srgbClr val="32879E"/>
              </a:solidFill>
              <a:ln w="9525">
                <a:solidFill>
                  <a:srgbClr val="32879E"/>
                </a:solidFill>
              </a:ln>
              <a:effectLst/>
            </c:spPr>
          </c:marker>
          <c:cat>
            <c:strRef>
              <c:f>RNDC!$B$32:$B$43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RNDC!$E$32:$E$43</c:f>
              <c:numCache>
                <c:formatCode>#,##0</c:formatCode>
                <c:ptCount val="12"/>
                <c:pt idx="0">
                  <c:v>1766</c:v>
                </c:pt>
                <c:pt idx="1">
                  <c:v>1782</c:v>
                </c:pt>
                <c:pt idx="2">
                  <c:v>1769</c:v>
                </c:pt>
                <c:pt idx="3">
                  <c:v>1605</c:v>
                </c:pt>
                <c:pt idx="4">
                  <c:v>1687</c:v>
                </c:pt>
                <c:pt idx="5">
                  <c:v>1746</c:v>
                </c:pt>
                <c:pt idx="6">
                  <c:v>1762</c:v>
                </c:pt>
                <c:pt idx="7">
                  <c:v>1773</c:v>
                </c:pt>
                <c:pt idx="8">
                  <c:v>1776</c:v>
                </c:pt>
                <c:pt idx="9">
                  <c:v>1791</c:v>
                </c:pt>
                <c:pt idx="10">
                  <c:v>1798</c:v>
                </c:pt>
                <c:pt idx="11">
                  <c:v>1799</c:v>
                </c:pt>
              </c:numCache>
            </c:numRef>
          </c:val>
          <c:smooth val="0"/>
          <c:extLst xmlns:c16r2="http://schemas.microsoft.com/office/drawing/2015/06/chart">
            <c:ext xmlns:c16="http://schemas.microsoft.com/office/drawing/2014/chart" uri="{C3380CC4-5D6E-409C-BE32-E72D297353CC}">
              <c16:uniqueId val="{00000002-BCE6-4415-A70C-5B81DE9A4A8F}"/>
            </c:ext>
          </c:extLst>
        </c:ser>
        <c:ser>
          <c:idx val="3"/>
          <c:order val="3"/>
          <c:tx>
            <c:strRef>
              <c:f>RNDC!$F$30</c:f>
              <c:strCache>
                <c:ptCount val="1"/>
                <c:pt idx="0">
                  <c:v>2021</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RNDC!$B$32:$B$43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RNDC!$F$32:$F$43</c:f>
              <c:numCache>
                <c:formatCode>#,##0</c:formatCode>
                <c:ptCount val="12"/>
                <c:pt idx="0">
                  <c:v>1800</c:v>
                </c:pt>
                <c:pt idx="1">
                  <c:v>1835</c:v>
                </c:pt>
                <c:pt idx="2">
                  <c:v>1855</c:v>
                </c:pt>
                <c:pt idx="3">
                  <c:v>1848</c:v>
                </c:pt>
                <c:pt idx="4">
                  <c:v>1730</c:v>
                </c:pt>
                <c:pt idx="5">
                  <c:v>1830</c:v>
                </c:pt>
                <c:pt idx="6">
                  <c:v>1853</c:v>
                </c:pt>
                <c:pt idx="7">
                  <c:v>1847</c:v>
                </c:pt>
                <c:pt idx="8">
                  <c:v>1863</c:v>
                </c:pt>
                <c:pt idx="9">
                  <c:v>1862</c:v>
                </c:pt>
                <c:pt idx="10">
                  <c:v>1892</c:v>
                </c:pt>
                <c:pt idx="11">
                  <c:v>1884</c:v>
                </c:pt>
              </c:numCache>
            </c:numRef>
          </c:val>
          <c:smooth val="0"/>
          <c:extLst xmlns:c16r2="http://schemas.microsoft.com/office/drawing/2015/06/chart">
            <c:ext xmlns:c16="http://schemas.microsoft.com/office/drawing/2014/chart" uri="{C3380CC4-5D6E-409C-BE32-E72D297353CC}">
              <c16:uniqueId val="{00000003-BCE6-4415-A70C-5B81DE9A4A8F}"/>
            </c:ext>
          </c:extLst>
        </c:ser>
        <c:ser>
          <c:idx val="4"/>
          <c:order val="4"/>
          <c:tx>
            <c:strRef>
              <c:f>RNDC!$G$30</c:f>
              <c:strCache>
                <c:ptCount val="1"/>
                <c:pt idx="0">
                  <c:v>2022</c:v>
                </c:pt>
              </c:strCache>
            </c:strRef>
          </c:tx>
          <c:spPr>
            <a:ln w="15875" cap="rnd">
              <a:solidFill>
                <a:srgbClr val="FFC000"/>
              </a:solidFill>
              <a:round/>
            </a:ln>
            <a:effectLst/>
          </c:spPr>
          <c:marker>
            <c:symbol val="circle"/>
            <c:size val="5"/>
            <c:spPr>
              <a:solidFill>
                <a:srgbClr val="FFC000"/>
              </a:solidFill>
              <a:ln w="9525">
                <a:solidFill>
                  <a:srgbClr val="FFC000"/>
                </a:solidFill>
              </a:ln>
              <a:effectLst/>
            </c:spPr>
          </c:marker>
          <c:cat>
            <c:strRef>
              <c:f>RNDC!$B$32:$B$43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RNDC!$G$32:$G$43</c:f>
              <c:numCache>
                <c:formatCode>#,##0</c:formatCode>
                <c:ptCount val="12"/>
                <c:pt idx="0">
                  <c:v>1906</c:v>
                </c:pt>
                <c:pt idx="1">
                  <c:v>1892</c:v>
                </c:pt>
                <c:pt idx="2">
                  <c:v>1916</c:v>
                </c:pt>
                <c:pt idx="3">
                  <c:v>1918</c:v>
                </c:pt>
                <c:pt idx="4">
                  <c:v>1925</c:v>
                </c:pt>
                <c:pt idx="5">
                  <c:v>1933</c:v>
                </c:pt>
                <c:pt idx="6">
                  <c:v>1933</c:v>
                </c:pt>
                <c:pt idx="7">
                  <c:v>1955</c:v>
                </c:pt>
                <c:pt idx="8">
                  <c:v>1944</c:v>
                </c:pt>
                <c:pt idx="9">
                  <c:v>1970</c:v>
                </c:pt>
                <c:pt idx="10">
                  <c:v>1993</c:v>
                </c:pt>
                <c:pt idx="11">
                  <c:v>2003</c:v>
                </c:pt>
              </c:numCache>
            </c:numRef>
          </c:val>
          <c:smooth val="0"/>
          <c:extLst xmlns:c16r2="http://schemas.microsoft.com/office/drawing/2015/06/chart">
            <c:ext xmlns:c16="http://schemas.microsoft.com/office/drawing/2014/chart" uri="{C3380CC4-5D6E-409C-BE32-E72D297353CC}">
              <c16:uniqueId val="{00000004-BCE6-4415-A70C-5B81DE9A4A8F}"/>
            </c:ext>
          </c:extLst>
        </c:ser>
        <c:ser>
          <c:idx val="5"/>
          <c:order val="5"/>
          <c:tx>
            <c:strRef>
              <c:f>RNDC!$H$30</c:f>
              <c:strCache>
                <c:ptCount val="1"/>
                <c:pt idx="0">
                  <c:v>2023</c:v>
                </c:pt>
              </c:strCache>
            </c:strRef>
          </c:tx>
          <c:spPr>
            <a:ln w="28575" cap="rnd">
              <a:solidFill>
                <a:srgbClr val="002060"/>
              </a:solidFill>
              <a:round/>
            </a:ln>
            <a:effectLst/>
          </c:spPr>
          <c:marker>
            <c:symbol val="circle"/>
            <c:size val="5"/>
            <c:spPr>
              <a:solidFill>
                <a:srgbClr val="002060"/>
              </a:solidFill>
              <a:ln w="9525">
                <a:solidFill>
                  <a:srgbClr val="002060"/>
                </a:solidFill>
              </a:ln>
              <a:effectLst/>
            </c:spPr>
          </c:marker>
          <c:cat>
            <c:strRef>
              <c:f>RNDC!$B$32:$B$43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RNDC!$H$32:$H$43</c:f>
              <c:numCache>
                <c:formatCode>#,##0</c:formatCode>
                <c:ptCount val="12"/>
                <c:pt idx="0">
                  <c:v>1984</c:v>
                </c:pt>
                <c:pt idx="1">
                  <c:v>1922</c:v>
                </c:pt>
                <c:pt idx="2">
                  <c:v>1994</c:v>
                </c:pt>
              </c:numCache>
            </c:numRef>
          </c:val>
          <c:smooth val="0"/>
          <c:extLst xmlns:c16r2="http://schemas.microsoft.com/office/drawing/2015/06/chart">
            <c:ext xmlns:c16="http://schemas.microsoft.com/office/drawing/2014/chart" uri="{C3380CC4-5D6E-409C-BE32-E72D297353CC}">
              <c16:uniqueId val="{00000000-6743-458D-B0C4-3117007AADBE}"/>
            </c:ext>
          </c:extLst>
        </c:ser>
        <c:dLbls>
          <c:showLegendKey val="0"/>
          <c:showVal val="0"/>
          <c:showCatName val="0"/>
          <c:showSerName val="0"/>
          <c:showPercent val="0"/>
          <c:showBubbleSize val="0"/>
        </c:dLbls>
        <c:marker val="1"/>
        <c:smooth val="0"/>
        <c:axId val="465658000"/>
        <c:axId val="465659176"/>
      </c:lineChart>
      <c:catAx>
        <c:axId val="4656580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5659176"/>
        <c:crosses val="autoZero"/>
        <c:auto val="1"/>
        <c:lblAlgn val="ctr"/>
        <c:lblOffset val="100"/>
        <c:noMultiLvlLbl val="0"/>
      </c:catAx>
      <c:valAx>
        <c:axId val="465659176"/>
        <c:scaling>
          <c:orientation val="minMax"/>
          <c:min val="15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56580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Viajes</a:t>
            </a:r>
            <a:r>
              <a:rPr lang="es-CO" b="1" baseline="0"/>
              <a:t> realizados en el RNDC</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RNDC!$C$87</c:f>
              <c:strCache>
                <c:ptCount val="1"/>
                <c:pt idx="0">
                  <c:v>2019</c:v>
                </c:pt>
              </c:strCache>
            </c:strRef>
          </c:tx>
          <c:spPr>
            <a:ln w="15875" cap="rnd">
              <a:solidFill>
                <a:srgbClr val="934607"/>
              </a:solidFill>
              <a:round/>
            </a:ln>
            <a:effectLst/>
          </c:spPr>
          <c:marker>
            <c:symbol val="circle"/>
            <c:size val="5"/>
            <c:spPr>
              <a:solidFill>
                <a:srgbClr val="934607"/>
              </a:solidFill>
              <a:ln w="9525">
                <a:solidFill>
                  <a:srgbClr val="934607"/>
                </a:solidFill>
              </a:ln>
              <a:effectLst/>
            </c:spPr>
          </c:marker>
          <c:cat>
            <c:strRef>
              <c:f>RNDC!$B$88:$B$99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RNDC!$C$88:$C$99</c:f>
              <c:numCache>
                <c:formatCode>#,##0</c:formatCode>
                <c:ptCount val="12"/>
                <c:pt idx="0">
                  <c:v>714735</c:v>
                </c:pt>
                <c:pt idx="1">
                  <c:v>699324</c:v>
                </c:pt>
                <c:pt idx="2">
                  <c:v>720631</c:v>
                </c:pt>
                <c:pt idx="3">
                  <c:v>709172</c:v>
                </c:pt>
                <c:pt idx="4">
                  <c:v>775605</c:v>
                </c:pt>
                <c:pt idx="5">
                  <c:v>699751</c:v>
                </c:pt>
                <c:pt idx="6">
                  <c:v>765427</c:v>
                </c:pt>
                <c:pt idx="7">
                  <c:v>758995</c:v>
                </c:pt>
                <c:pt idx="8">
                  <c:v>762080</c:v>
                </c:pt>
                <c:pt idx="9">
                  <c:v>798452</c:v>
                </c:pt>
                <c:pt idx="10">
                  <c:v>756117</c:v>
                </c:pt>
                <c:pt idx="11">
                  <c:v>748455</c:v>
                </c:pt>
              </c:numCache>
            </c:numRef>
          </c:val>
          <c:smooth val="0"/>
          <c:extLst xmlns:c16r2="http://schemas.microsoft.com/office/drawing/2015/06/chart">
            <c:ext xmlns:c16="http://schemas.microsoft.com/office/drawing/2014/chart" uri="{C3380CC4-5D6E-409C-BE32-E72D297353CC}">
              <c16:uniqueId val="{00000000-AF76-4FBE-9E15-20188344F4AF}"/>
            </c:ext>
          </c:extLst>
        </c:ser>
        <c:ser>
          <c:idx val="1"/>
          <c:order val="1"/>
          <c:tx>
            <c:strRef>
              <c:f>RNDC!$D$87</c:f>
              <c:strCache>
                <c:ptCount val="1"/>
                <c:pt idx="0">
                  <c:v>2020</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RNDC!$B$88:$B$99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RNDC!$D$88:$D$99</c:f>
              <c:numCache>
                <c:formatCode>#,##0</c:formatCode>
                <c:ptCount val="12"/>
                <c:pt idx="0">
                  <c:v>741155</c:v>
                </c:pt>
                <c:pt idx="1">
                  <c:v>734833</c:v>
                </c:pt>
                <c:pt idx="2">
                  <c:v>668917</c:v>
                </c:pt>
                <c:pt idx="3">
                  <c:v>476626</c:v>
                </c:pt>
                <c:pt idx="4">
                  <c:v>574042</c:v>
                </c:pt>
                <c:pt idx="5">
                  <c:v>623976</c:v>
                </c:pt>
                <c:pt idx="6">
                  <c:v>706762</c:v>
                </c:pt>
                <c:pt idx="7">
                  <c:v>686406</c:v>
                </c:pt>
                <c:pt idx="8">
                  <c:v>736853</c:v>
                </c:pt>
                <c:pt idx="9">
                  <c:v>768410</c:v>
                </c:pt>
                <c:pt idx="10">
                  <c:v>737449</c:v>
                </c:pt>
                <c:pt idx="11">
                  <c:v>750824</c:v>
                </c:pt>
              </c:numCache>
            </c:numRef>
          </c:val>
          <c:smooth val="0"/>
          <c:extLst xmlns:c16r2="http://schemas.microsoft.com/office/drawing/2015/06/chart">
            <c:ext xmlns:c16="http://schemas.microsoft.com/office/drawing/2014/chart" uri="{C3380CC4-5D6E-409C-BE32-E72D297353CC}">
              <c16:uniqueId val="{00000001-AF76-4FBE-9E15-20188344F4AF}"/>
            </c:ext>
          </c:extLst>
        </c:ser>
        <c:ser>
          <c:idx val="2"/>
          <c:order val="2"/>
          <c:tx>
            <c:strRef>
              <c:f>RNDC!$E$87</c:f>
              <c:strCache>
                <c:ptCount val="1"/>
                <c:pt idx="0">
                  <c:v>2021</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RNDC!$B$88:$B$99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RNDC!$E$88:$E$99</c:f>
              <c:numCache>
                <c:formatCode>#,##0</c:formatCode>
                <c:ptCount val="12"/>
                <c:pt idx="0">
                  <c:v>699015</c:v>
                </c:pt>
                <c:pt idx="1">
                  <c:v>737680</c:v>
                </c:pt>
                <c:pt idx="2">
                  <c:v>821237</c:v>
                </c:pt>
                <c:pt idx="3">
                  <c:v>729616</c:v>
                </c:pt>
                <c:pt idx="4">
                  <c:v>487835</c:v>
                </c:pt>
                <c:pt idx="5">
                  <c:v>789190</c:v>
                </c:pt>
                <c:pt idx="6">
                  <c:v>822272</c:v>
                </c:pt>
                <c:pt idx="7">
                  <c:v>804527</c:v>
                </c:pt>
                <c:pt idx="8">
                  <c:v>839384</c:v>
                </c:pt>
                <c:pt idx="9">
                  <c:v>847019</c:v>
                </c:pt>
                <c:pt idx="10">
                  <c:v>866882</c:v>
                </c:pt>
                <c:pt idx="11">
                  <c:v>837417</c:v>
                </c:pt>
              </c:numCache>
            </c:numRef>
          </c:val>
          <c:smooth val="0"/>
          <c:extLst xmlns:c16r2="http://schemas.microsoft.com/office/drawing/2015/06/chart">
            <c:ext xmlns:c16="http://schemas.microsoft.com/office/drawing/2014/chart" uri="{C3380CC4-5D6E-409C-BE32-E72D297353CC}">
              <c16:uniqueId val="{00000002-AF76-4FBE-9E15-20188344F4AF}"/>
            </c:ext>
          </c:extLst>
        </c:ser>
        <c:ser>
          <c:idx val="3"/>
          <c:order val="3"/>
          <c:tx>
            <c:strRef>
              <c:f>RNDC!$F$87</c:f>
              <c:strCache>
                <c:ptCount val="1"/>
                <c:pt idx="0">
                  <c:v>2022</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RNDC!$B$88:$B$99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RNDC!$F$88:$F$99</c:f>
              <c:numCache>
                <c:formatCode>#,##0</c:formatCode>
                <c:ptCount val="12"/>
                <c:pt idx="0">
                  <c:v>786914</c:v>
                </c:pt>
                <c:pt idx="1">
                  <c:v>795088</c:v>
                </c:pt>
                <c:pt idx="2">
                  <c:v>892008</c:v>
                </c:pt>
                <c:pt idx="3">
                  <c:v>820968</c:v>
                </c:pt>
                <c:pt idx="4">
                  <c:v>848347</c:v>
                </c:pt>
                <c:pt idx="5">
                  <c:v>841830</c:v>
                </c:pt>
                <c:pt idx="6">
                  <c:v>843384</c:v>
                </c:pt>
                <c:pt idx="7">
                  <c:v>894761</c:v>
                </c:pt>
                <c:pt idx="8">
                  <c:v>894766</c:v>
                </c:pt>
                <c:pt idx="9">
                  <c:v>872423</c:v>
                </c:pt>
                <c:pt idx="10">
                  <c:v>890845</c:v>
                </c:pt>
                <c:pt idx="11">
                  <c:v>876804</c:v>
                </c:pt>
              </c:numCache>
            </c:numRef>
          </c:val>
          <c:smooth val="0"/>
          <c:extLst xmlns:c16r2="http://schemas.microsoft.com/office/drawing/2015/06/chart">
            <c:ext xmlns:c16="http://schemas.microsoft.com/office/drawing/2014/chart" uri="{C3380CC4-5D6E-409C-BE32-E72D297353CC}">
              <c16:uniqueId val="{00000003-AF76-4FBE-9E15-20188344F4AF}"/>
            </c:ext>
          </c:extLst>
        </c:ser>
        <c:ser>
          <c:idx val="4"/>
          <c:order val="4"/>
          <c:tx>
            <c:strRef>
              <c:f>RNDC!$G$87</c:f>
              <c:strCache>
                <c:ptCount val="1"/>
                <c:pt idx="0">
                  <c:v>2023</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RNDC!$B$88:$B$99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RNDC!$G$88:$G$99</c:f>
              <c:numCache>
                <c:formatCode>#,##0</c:formatCode>
                <c:ptCount val="12"/>
                <c:pt idx="0">
                  <c:v>830797</c:v>
                </c:pt>
                <c:pt idx="1">
                  <c:v>831619</c:v>
                </c:pt>
                <c:pt idx="2">
                  <c:v>894156</c:v>
                </c:pt>
              </c:numCache>
            </c:numRef>
          </c:val>
          <c:smooth val="0"/>
          <c:extLst xmlns:c16r2="http://schemas.microsoft.com/office/drawing/2015/06/chart">
            <c:ext xmlns:c16="http://schemas.microsoft.com/office/drawing/2014/chart" uri="{C3380CC4-5D6E-409C-BE32-E72D297353CC}">
              <c16:uniqueId val="{00000004-AF76-4FBE-9E15-20188344F4AF}"/>
            </c:ext>
          </c:extLst>
        </c:ser>
        <c:dLbls>
          <c:showLegendKey val="0"/>
          <c:showVal val="0"/>
          <c:showCatName val="0"/>
          <c:showSerName val="0"/>
          <c:showPercent val="0"/>
          <c:showBubbleSize val="0"/>
        </c:dLbls>
        <c:marker val="1"/>
        <c:smooth val="0"/>
        <c:axId val="468849344"/>
        <c:axId val="468848168"/>
      </c:lineChart>
      <c:catAx>
        <c:axId val="468849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48168"/>
        <c:crosses val="autoZero"/>
        <c:auto val="1"/>
        <c:lblAlgn val="ctr"/>
        <c:lblOffset val="100"/>
        <c:noMultiLvlLbl val="0"/>
      </c:catAx>
      <c:valAx>
        <c:axId val="468848168"/>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49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b="1" i="0" baseline="0">
                <a:effectLst/>
              </a:rPr>
              <a:t>Empresas Generadores de Carga que reportan en el RNDC</a:t>
            </a:r>
            <a:endParaRPr lang="es-419" sz="1400">
              <a:effectLst/>
            </a:endParaRPr>
          </a:p>
        </c:rich>
      </c:tx>
      <c:layout/>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RNDC!$C$48</c:f>
              <c:strCache>
                <c:ptCount val="1"/>
                <c:pt idx="0">
                  <c:v>2019</c:v>
                </c:pt>
              </c:strCache>
            </c:strRef>
          </c:tx>
          <c:spPr>
            <a:ln w="19050" cap="rnd">
              <a:solidFill>
                <a:srgbClr val="934607"/>
              </a:solidFill>
              <a:round/>
            </a:ln>
            <a:effectLst/>
          </c:spPr>
          <c:marker>
            <c:symbol val="square"/>
            <c:size val="5"/>
            <c:spPr>
              <a:solidFill>
                <a:srgbClr val="934607"/>
              </a:solidFill>
              <a:ln w="9525">
                <a:solidFill>
                  <a:srgbClr val="934607"/>
                </a:solidFill>
              </a:ln>
              <a:effectLst/>
            </c:spPr>
          </c:marker>
          <c:cat>
            <c:strRef>
              <c:f>RNDC!$B$50:$B$61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RNDC!$C$50:$C$61</c:f>
              <c:numCache>
                <c:formatCode>#,##0</c:formatCode>
                <c:ptCount val="12"/>
                <c:pt idx="0">
                  <c:v>95</c:v>
                </c:pt>
                <c:pt idx="1">
                  <c:v>90</c:v>
                </c:pt>
                <c:pt idx="2">
                  <c:v>94</c:v>
                </c:pt>
                <c:pt idx="3">
                  <c:v>97</c:v>
                </c:pt>
                <c:pt idx="4">
                  <c:v>104</c:v>
                </c:pt>
                <c:pt idx="5">
                  <c:v>99</c:v>
                </c:pt>
                <c:pt idx="6">
                  <c:v>105</c:v>
                </c:pt>
                <c:pt idx="7">
                  <c:v>91</c:v>
                </c:pt>
                <c:pt idx="8">
                  <c:v>98</c:v>
                </c:pt>
                <c:pt idx="9">
                  <c:v>83</c:v>
                </c:pt>
                <c:pt idx="10">
                  <c:v>83</c:v>
                </c:pt>
                <c:pt idx="11">
                  <c:v>88</c:v>
                </c:pt>
              </c:numCache>
            </c:numRef>
          </c:val>
          <c:smooth val="0"/>
          <c:extLst xmlns:c16r2="http://schemas.microsoft.com/office/drawing/2015/06/chart">
            <c:ext xmlns:c16="http://schemas.microsoft.com/office/drawing/2014/chart" uri="{C3380CC4-5D6E-409C-BE32-E72D297353CC}">
              <c16:uniqueId val="{00000000-4D94-4C95-AA5F-31CAB7ABA948}"/>
            </c:ext>
          </c:extLst>
        </c:ser>
        <c:ser>
          <c:idx val="1"/>
          <c:order val="1"/>
          <c:tx>
            <c:strRef>
              <c:f>RNDC!$D$48</c:f>
              <c:strCache>
                <c:ptCount val="1"/>
                <c:pt idx="0">
                  <c:v>2020</c:v>
                </c:pt>
              </c:strCache>
            </c:strRef>
          </c:tx>
          <c:spPr>
            <a:ln w="19050" cap="rnd">
              <a:solidFill>
                <a:srgbClr val="32879E"/>
              </a:solidFill>
              <a:round/>
            </a:ln>
            <a:effectLst/>
          </c:spPr>
          <c:marker>
            <c:symbol val="circle"/>
            <c:size val="5"/>
            <c:spPr>
              <a:solidFill>
                <a:srgbClr val="32879E"/>
              </a:solidFill>
              <a:ln w="9525">
                <a:solidFill>
                  <a:srgbClr val="32879E"/>
                </a:solidFill>
              </a:ln>
              <a:effectLst/>
            </c:spPr>
          </c:marker>
          <c:cat>
            <c:strRef>
              <c:f>RNDC!$B$50:$B$61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RNDC!$D$50:$D$61</c:f>
              <c:numCache>
                <c:formatCode>#,##0</c:formatCode>
                <c:ptCount val="12"/>
                <c:pt idx="0">
                  <c:v>98</c:v>
                </c:pt>
                <c:pt idx="1">
                  <c:v>101</c:v>
                </c:pt>
                <c:pt idx="2">
                  <c:v>80</c:v>
                </c:pt>
                <c:pt idx="3">
                  <c:v>55</c:v>
                </c:pt>
                <c:pt idx="4">
                  <c:v>75</c:v>
                </c:pt>
                <c:pt idx="5">
                  <c:v>75</c:v>
                </c:pt>
                <c:pt idx="6">
                  <c:v>102</c:v>
                </c:pt>
                <c:pt idx="7">
                  <c:v>177</c:v>
                </c:pt>
                <c:pt idx="8">
                  <c:v>183</c:v>
                </c:pt>
                <c:pt idx="9">
                  <c:v>285</c:v>
                </c:pt>
                <c:pt idx="10">
                  <c:v>188</c:v>
                </c:pt>
                <c:pt idx="11">
                  <c:v>180</c:v>
                </c:pt>
              </c:numCache>
            </c:numRef>
          </c:val>
          <c:smooth val="0"/>
          <c:extLst xmlns:c16r2="http://schemas.microsoft.com/office/drawing/2015/06/chart">
            <c:ext xmlns:c16="http://schemas.microsoft.com/office/drawing/2014/chart" uri="{C3380CC4-5D6E-409C-BE32-E72D297353CC}">
              <c16:uniqueId val="{00000001-4D94-4C95-AA5F-31CAB7ABA948}"/>
            </c:ext>
          </c:extLst>
        </c:ser>
        <c:ser>
          <c:idx val="2"/>
          <c:order val="2"/>
          <c:tx>
            <c:strRef>
              <c:f>RNDC!$E$48</c:f>
              <c:strCache>
                <c:ptCount val="1"/>
                <c:pt idx="0">
                  <c:v>2021</c:v>
                </c:pt>
              </c:strCache>
            </c:strRef>
          </c:tx>
          <c:spPr>
            <a:ln w="19050"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RNDC!$B$50:$B$61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RNDC!$E$50:$E$61</c:f>
              <c:numCache>
                <c:formatCode>#,##0</c:formatCode>
                <c:ptCount val="12"/>
                <c:pt idx="0">
                  <c:v>178</c:v>
                </c:pt>
                <c:pt idx="1">
                  <c:v>171</c:v>
                </c:pt>
                <c:pt idx="2">
                  <c:v>210</c:v>
                </c:pt>
                <c:pt idx="3">
                  <c:v>204</c:v>
                </c:pt>
                <c:pt idx="4">
                  <c:v>180</c:v>
                </c:pt>
                <c:pt idx="5">
                  <c:v>161</c:v>
                </c:pt>
                <c:pt idx="6">
                  <c:v>203</c:v>
                </c:pt>
                <c:pt idx="7">
                  <c:v>230</c:v>
                </c:pt>
                <c:pt idx="8">
                  <c:v>223</c:v>
                </c:pt>
                <c:pt idx="9">
                  <c:v>234</c:v>
                </c:pt>
                <c:pt idx="10">
                  <c:v>237</c:v>
                </c:pt>
                <c:pt idx="11">
                  <c:v>216</c:v>
                </c:pt>
              </c:numCache>
            </c:numRef>
          </c:val>
          <c:smooth val="0"/>
          <c:extLst xmlns:c16r2="http://schemas.microsoft.com/office/drawing/2015/06/chart">
            <c:ext xmlns:c16="http://schemas.microsoft.com/office/drawing/2014/chart" uri="{C3380CC4-5D6E-409C-BE32-E72D297353CC}">
              <c16:uniqueId val="{00000002-4D94-4C95-AA5F-31CAB7ABA948}"/>
            </c:ext>
          </c:extLst>
        </c:ser>
        <c:ser>
          <c:idx val="3"/>
          <c:order val="3"/>
          <c:tx>
            <c:strRef>
              <c:f>RNDC!$F$48</c:f>
              <c:strCache>
                <c:ptCount val="1"/>
                <c:pt idx="0">
                  <c:v>2022</c:v>
                </c:pt>
              </c:strCache>
            </c:strRef>
          </c:tx>
          <c:spPr>
            <a:ln w="19050" cap="rnd">
              <a:solidFill>
                <a:srgbClr val="FFC000"/>
              </a:solidFill>
              <a:round/>
            </a:ln>
            <a:effectLst/>
          </c:spPr>
          <c:marker>
            <c:symbol val="diamond"/>
            <c:size val="5"/>
            <c:spPr>
              <a:solidFill>
                <a:srgbClr val="FFC000"/>
              </a:solidFill>
              <a:ln w="9525">
                <a:solidFill>
                  <a:srgbClr val="FFC000"/>
                </a:solidFill>
              </a:ln>
              <a:effectLst/>
            </c:spPr>
          </c:marker>
          <c:cat>
            <c:strRef>
              <c:f>RNDC!$B$50:$B$61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RNDC!$F$50:$F$61</c:f>
              <c:numCache>
                <c:formatCode>#,##0</c:formatCode>
                <c:ptCount val="12"/>
                <c:pt idx="0">
                  <c:v>229</c:v>
                </c:pt>
                <c:pt idx="1">
                  <c:v>241</c:v>
                </c:pt>
                <c:pt idx="2">
                  <c:v>269</c:v>
                </c:pt>
                <c:pt idx="3">
                  <c:v>256</c:v>
                </c:pt>
                <c:pt idx="4">
                  <c:v>290</c:v>
                </c:pt>
                <c:pt idx="5">
                  <c:v>294</c:v>
                </c:pt>
                <c:pt idx="6">
                  <c:v>290</c:v>
                </c:pt>
                <c:pt idx="7">
                  <c:v>290</c:v>
                </c:pt>
                <c:pt idx="8">
                  <c:v>298</c:v>
                </c:pt>
                <c:pt idx="9">
                  <c:v>306</c:v>
                </c:pt>
                <c:pt idx="10">
                  <c:v>332</c:v>
                </c:pt>
                <c:pt idx="11">
                  <c:v>344</c:v>
                </c:pt>
              </c:numCache>
            </c:numRef>
          </c:val>
          <c:smooth val="0"/>
          <c:extLst xmlns:c16r2="http://schemas.microsoft.com/office/drawing/2015/06/chart">
            <c:ext xmlns:c16="http://schemas.microsoft.com/office/drawing/2014/chart" uri="{C3380CC4-5D6E-409C-BE32-E72D297353CC}">
              <c16:uniqueId val="{00000003-4D94-4C95-AA5F-31CAB7ABA948}"/>
            </c:ext>
          </c:extLst>
        </c:ser>
        <c:ser>
          <c:idx val="4"/>
          <c:order val="4"/>
          <c:tx>
            <c:strRef>
              <c:f>RNDC!$G$48</c:f>
              <c:strCache>
                <c:ptCount val="1"/>
                <c:pt idx="0">
                  <c:v>2023</c:v>
                </c:pt>
              </c:strCache>
            </c:strRef>
          </c:tx>
          <c:spPr>
            <a:ln w="19050" cap="rnd">
              <a:solidFill>
                <a:srgbClr val="002060"/>
              </a:solidFill>
              <a:round/>
            </a:ln>
            <a:effectLst/>
          </c:spPr>
          <c:marker>
            <c:symbol val="circle"/>
            <c:size val="5"/>
            <c:spPr>
              <a:solidFill>
                <a:srgbClr val="002060"/>
              </a:solidFill>
              <a:ln w="9525">
                <a:solidFill>
                  <a:srgbClr val="002060"/>
                </a:solidFill>
              </a:ln>
              <a:effectLst/>
            </c:spPr>
          </c:marker>
          <c:cat>
            <c:strRef>
              <c:f>RNDC!$B$50:$B$61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RNDC!$G$50:$G$61</c:f>
              <c:numCache>
                <c:formatCode>#,##0</c:formatCode>
                <c:ptCount val="12"/>
                <c:pt idx="0">
                  <c:v>357</c:v>
                </c:pt>
                <c:pt idx="1">
                  <c:v>377</c:v>
                </c:pt>
                <c:pt idx="2">
                  <c:v>491</c:v>
                </c:pt>
              </c:numCache>
            </c:numRef>
          </c:val>
          <c:smooth val="0"/>
          <c:extLst xmlns:c16r2="http://schemas.microsoft.com/office/drawing/2015/06/chart">
            <c:ext xmlns:c16="http://schemas.microsoft.com/office/drawing/2014/chart" uri="{C3380CC4-5D6E-409C-BE32-E72D297353CC}">
              <c16:uniqueId val="{00000004-4D94-4C95-AA5F-31CAB7ABA948}"/>
            </c:ext>
          </c:extLst>
        </c:ser>
        <c:dLbls>
          <c:showLegendKey val="0"/>
          <c:showVal val="0"/>
          <c:showCatName val="0"/>
          <c:showSerName val="0"/>
          <c:showPercent val="0"/>
          <c:showBubbleSize val="0"/>
        </c:dLbls>
        <c:marker val="1"/>
        <c:smooth val="0"/>
        <c:axId val="468854048"/>
        <c:axId val="468854440"/>
      </c:lineChart>
      <c:catAx>
        <c:axId val="468854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854440"/>
        <c:crosses val="autoZero"/>
        <c:auto val="1"/>
        <c:lblAlgn val="ctr"/>
        <c:lblOffset val="100"/>
        <c:noMultiLvlLbl val="0"/>
      </c:catAx>
      <c:valAx>
        <c:axId val="468854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8540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n-US"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Viajes realizados 23 de marzo a 02 de agosto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(2)'!$C$10:$C$28</c:f>
              <c:strCache>
                <c:ptCount val="19"/>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strCache>
            </c:strRef>
          </c:cat>
          <c:val>
            <c:numRef>
              <c:f>'RNDC (2)'!$D$10:$D$28</c:f>
              <c:numCache>
                <c:formatCode>_(* #,##0_);_(* \(#,##0\);_(* "-"_);_(@_)</c:formatCode>
                <c:ptCount val="19"/>
                <c:pt idx="0">
                  <c:v>105682</c:v>
                </c:pt>
                <c:pt idx="1">
                  <c:v>113540</c:v>
                </c:pt>
                <c:pt idx="2">
                  <c:v>80262</c:v>
                </c:pt>
                <c:pt idx="3">
                  <c:v>118630</c:v>
                </c:pt>
                <c:pt idx="4">
                  <c:v>122754</c:v>
                </c:pt>
                <c:pt idx="5">
                  <c:v>102754</c:v>
                </c:pt>
                <c:pt idx="6">
                  <c:v>126324</c:v>
                </c:pt>
                <c:pt idx="7">
                  <c:v>135531</c:v>
                </c:pt>
                <c:pt idx="8">
                  <c:v>139870</c:v>
                </c:pt>
                <c:pt idx="9">
                  <c:v>125792</c:v>
                </c:pt>
                <c:pt idx="10">
                  <c:v>135429</c:v>
                </c:pt>
                <c:pt idx="11">
                  <c:v>150479</c:v>
                </c:pt>
                <c:pt idx="12">
                  <c:v>136996</c:v>
                </c:pt>
                <c:pt idx="13">
                  <c:v>143731</c:v>
                </c:pt>
                <c:pt idx="14">
                  <c:v>143729</c:v>
                </c:pt>
                <c:pt idx="15">
                  <c:v>155827</c:v>
                </c:pt>
                <c:pt idx="16">
                  <c:v>156187</c:v>
                </c:pt>
                <c:pt idx="17">
                  <c:v>135480</c:v>
                </c:pt>
                <c:pt idx="18">
                  <c:v>154202</c:v>
                </c:pt>
              </c:numCache>
            </c:numRef>
          </c:val>
          <c:smooth val="1"/>
          <c:extLst xmlns:c16r2="http://schemas.microsoft.com/office/drawing/2015/06/chart">
            <c:ext xmlns:c16="http://schemas.microsoft.com/office/drawing/2014/chart" uri="{C3380CC4-5D6E-409C-BE32-E72D297353CC}">
              <c16:uniqueId val="{00000000-8364-40D4-A9B8-015292A2841A}"/>
            </c:ext>
          </c:extLst>
        </c:ser>
        <c:dLbls>
          <c:showLegendKey val="0"/>
          <c:showVal val="0"/>
          <c:showCatName val="0"/>
          <c:showSerName val="0"/>
          <c:showPercent val="0"/>
          <c:showBubbleSize val="0"/>
        </c:dLbls>
        <c:smooth val="0"/>
        <c:axId val="468852480"/>
        <c:axId val="468849736"/>
      </c:lineChart>
      <c:catAx>
        <c:axId val="46885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49736"/>
        <c:crosses val="autoZero"/>
        <c:auto val="1"/>
        <c:lblAlgn val="ctr"/>
        <c:lblOffset val="100"/>
        <c:noMultiLvlLbl val="0"/>
      </c:catAx>
      <c:valAx>
        <c:axId val="46884973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5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Toneladas movilizadas</a:t>
            </a:r>
            <a:r>
              <a:rPr lang="es-CO" baseline="0"/>
              <a:t> </a:t>
            </a:r>
            <a:r>
              <a:rPr lang="es-CO"/>
              <a:t>23 de marzo a 05 de julio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(2)'!$C$35:$C$53</c:f>
              <c:strCache>
                <c:ptCount val="19"/>
                <c:pt idx="0">
                  <c:v>23 - 29 marzo</c:v>
                </c:pt>
                <c:pt idx="1">
                  <c:v>30 marzo - 05 abril</c:v>
                </c:pt>
                <c:pt idx="2">
                  <c:v>06 - 12 abril</c:v>
                </c:pt>
                <c:pt idx="3">
                  <c:v>13  - 19 abril</c:v>
                </c:pt>
                <c:pt idx="4">
                  <c:v>20 - 26 abril</c:v>
                </c:pt>
                <c:pt idx="5">
                  <c:v>27 abril - 03 mayo</c:v>
                </c:pt>
                <c:pt idx="6">
                  <c:v>04 - 10 mayo</c:v>
                </c:pt>
                <c:pt idx="7">
                  <c:v>11 - 17 mayo</c:v>
                </c:pt>
                <c:pt idx="8">
                  <c:v>18 - 24 mayo</c:v>
                </c:pt>
                <c:pt idx="9">
                  <c:v>25 - 31 mayo</c:v>
                </c:pt>
                <c:pt idx="10">
                  <c:v>01 - 07 junio</c:v>
                </c:pt>
                <c:pt idx="11">
                  <c:v>08 - 14 junio</c:v>
                </c:pt>
                <c:pt idx="12">
                  <c:v>15 - 21 junio</c:v>
                </c:pt>
                <c:pt idx="13">
                  <c:v>22 - 28 junio</c:v>
                </c:pt>
                <c:pt idx="14">
                  <c:v>29 jun - 05 jul</c:v>
                </c:pt>
                <c:pt idx="15">
                  <c:v>06 - 12 jul</c:v>
                </c:pt>
                <c:pt idx="16">
                  <c:v>13 - 19 jul</c:v>
                </c:pt>
                <c:pt idx="17">
                  <c:v>20 jul - 26 jul</c:v>
                </c:pt>
                <c:pt idx="18">
                  <c:v>27 jul - 02 agos</c:v>
                </c:pt>
              </c:strCache>
            </c:strRef>
          </c:cat>
          <c:val>
            <c:numRef>
              <c:f>'RNDC (2)'!$D$35:$D$53</c:f>
              <c:numCache>
                <c:formatCode>_(* #,##0_);_(* \(#,##0\);_(* "-"_);_(@_)</c:formatCode>
                <c:ptCount val="19"/>
                <c:pt idx="0">
                  <c:v>1469770</c:v>
                </c:pt>
                <c:pt idx="1">
                  <c:v>1565222</c:v>
                </c:pt>
                <c:pt idx="2">
                  <c:v>1111525</c:v>
                </c:pt>
                <c:pt idx="3">
                  <c:v>1667934</c:v>
                </c:pt>
                <c:pt idx="4">
                  <c:v>1685874</c:v>
                </c:pt>
                <c:pt idx="5">
                  <c:v>1393851</c:v>
                </c:pt>
                <c:pt idx="6">
                  <c:v>1698626</c:v>
                </c:pt>
                <c:pt idx="7">
                  <c:v>1775843</c:v>
                </c:pt>
                <c:pt idx="8">
                  <c:v>1880430</c:v>
                </c:pt>
                <c:pt idx="9">
                  <c:v>1677945</c:v>
                </c:pt>
                <c:pt idx="10">
                  <c:v>1732995</c:v>
                </c:pt>
                <c:pt idx="11">
                  <c:v>1991612</c:v>
                </c:pt>
                <c:pt idx="12">
                  <c:v>1870974</c:v>
                </c:pt>
                <c:pt idx="13">
                  <c:v>1911783</c:v>
                </c:pt>
                <c:pt idx="14">
                  <c:v>1909198</c:v>
                </c:pt>
                <c:pt idx="15">
                  <c:v>2039261</c:v>
                </c:pt>
                <c:pt idx="16">
                  <c:v>2084441</c:v>
                </c:pt>
                <c:pt idx="17">
                  <c:v>1788983</c:v>
                </c:pt>
                <c:pt idx="18">
                  <c:v>2071272</c:v>
                </c:pt>
              </c:numCache>
            </c:numRef>
          </c:val>
          <c:smooth val="1"/>
          <c:extLst xmlns:c16r2="http://schemas.microsoft.com/office/drawing/2015/06/chart">
            <c:ext xmlns:c16="http://schemas.microsoft.com/office/drawing/2014/chart" uri="{C3380CC4-5D6E-409C-BE32-E72D297353CC}">
              <c16:uniqueId val="{00000000-4594-4E09-AAC5-5F73545A8C0E}"/>
            </c:ext>
          </c:extLst>
        </c:ser>
        <c:dLbls>
          <c:showLegendKey val="0"/>
          <c:showVal val="0"/>
          <c:showCatName val="0"/>
          <c:showSerName val="0"/>
          <c:showPercent val="0"/>
          <c:showBubbleSize val="0"/>
        </c:dLbls>
        <c:smooth val="0"/>
        <c:axId val="468850128"/>
        <c:axId val="468850520"/>
      </c:lineChart>
      <c:catAx>
        <c:axId val="46885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50520"/>
        <c:crosses val="autoZero"/>
        <c:auto val="1"/>
        <c:lblAlgn val="ctr"/>
        <c:lblOffset val="100"/>
        <c:noMultiLvlLbl val="0"/>
      </c:catAx>
      <c:valAx>
        <c:axId val="4688505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50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tx>
            <c:strRef>
              <c:f>'RNDC (2)'!$D$58</c:f>
              <c:strCache>
                <c:ptCount val="1"/>
                <c:pt idx="0">
                  <c:v>Toneladas</c:v>
                </c:pt>
              </c:strCache>
            </c:strRef>
          </c:tx>
          <c:spPr>
            <a:solidFill>
              <a:schemeClr val="accent1">
                <a:tint val="77000"/>
              </a:schemeClr>
            </a:solidFill>
            <a:ln>
              <a:noFill/>
            </a:ln>
            <a:effectLst/>
          </c:spPr>
          <c:invertIfNegative val="0"/>
          <c:cat>
            <c:strRef>
              <c:f>'RNDC (2)'!$B$59:$B$70</c:f>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f>'RNDC (2)'!$D$59:$D$70</c:f>
              <c:numCache>
                <c:formatCode>_(* #,##0_);_(* \(#,##0\);_(* "-"_);_(@_)</c:formatCode>
                <c:ptCount val="12"/>
                <c:pt idx="0">
                  <c:v>1546137</c:v>
                </c:pt>
                <c:pt idx="1">
                  <c:v>915397</c:v>
                </c:pt>
                <c:pt idx="2">
                  <c:v>897889</c:v>
                </c:pt>
                <c:pt idx="3">
                  <c:v>848883</c:v>
                </c:pt>
                <c:pt idx="4">
                  <c:v>581287</c:v>
                </c:pt>
                <c:pt idx="5">
                  <c:v>570213</c:v>
                </c:pt>
                <c:pt idx="6">
                  <c:v>544935</c:v>
                </c:pt>
                <c:pt idx="7">
                  <c:v>519572</c:v>
                </c:pt>
                <c:pt idx="8">
                  <c:v>497534</c:v>
                </c:pt>
                <c:pt idx="9">
                  <c:v>492111</c:v>
                </c:pt>
                <c:pt idx="10">
                  <c:v>487849</c:v>
                </c:pt>
                <c:pt idx="11">
                  <c:v>481736</c:v>
                </c:pt>
              </c:numCache>
            </c:numRef>
          </c:val>
          <c:extLst xmlns:c16r2="http://schemas.microsoft.com/office/drawing/2015/06/chart">
            <c:ext xmlns:c16="http://schemas.microsoft.com/office/drawing/2014/chart" uri="{C3380CC4-5D6E-409C-BE32-E72D297353CC}">
              <c16:uniqueId val="{00000000-8B3B-43B9-8FA4-1B07FB0E2D0D}"/>
            </c:ext>
          </c:extLst>
        </c:ser>
        <c:dLbls>
          <c:showLegendKey val="0"/>
          <c:showVal val="0"/>
          <c:showCatName val="0"/>
          <c:showSerName val="0"/>
          <c:showPercent val="0"/>
          <c:showBubbleSize val="0"/>
        </c:dLbls>
        <c:gapWidth val="182"/>
        <c:axId val="468851304"/>
        <c:axId val="4688548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'RNDC (2)'!$C$58</c15:sqref>
                        </c15:formulaRef>
                      </c:ext>
                    </c:extLst>
                    <c:strCache>
                      <c:ptCount val="1"/>
                    </c:strCache>
                  </c:strRef>
                </c:tx>
                <c:spPr>
                  <a:solidFill>
                    <a:schemeClr val="accent1">
                      <a:shade val="76000"/>
                    </a:schemeClr>
                  </a:solidFill>
                  <a:ln>
                    <a:noFill/>
                  </a:ln>
                  <a:effectLst/>
                </c:spPr>
                <c:invertIfNegative val="0"/>
                <c:cat>
                  <c:strRef>
                    <c:extLst xmlns:c16r2="http://schemas.microsoft.com/office/drawing/2015/06/chart">
                      <c:ext uri="{02D57815-91ED-43cb-92C2-25804820EDAC}">
                        <c15:formulaRef>
                          <c15:sqref>'RNDC (2)'!$B$59:$B$70</c15:sqref>
                        </c15:formulaRef>
                      </c:ext>
                    </c:extLst>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extLst xmlns:c16r2="http://schemas.microsoft.com/office/drawing/2015/06/chart">
                      <c:ext uri="{02D57815-91ED-43cb-92C2-25804820EDAC}">
                        <c15:formulaRef>
                          <c15:sqref>'RNDC (2)'!$C$59:$C$70</c15:sqref>
                        </c15:formulaRef>
                      </c:ext>
                    </c:extLst>
                    <c:numCache>
                      <c:formatCode>@</c:formatCode>
                      <c:ptCount val="12"/>
                    </c:numCache>
                  </c:numRef>
                </c:val>
                <c:extLst xmlns:c16r2="http://schemas.microsoft.com/office/drawing/2015/06/chart">
                  <c:ext xmlns:c16="http://schemas.microsoft.com/office/drawing/2014/chart" uri="{C3380CC4-5D6E-409C-BE32-E72D297353CC}">
                    <c16:uniqueId val="{00000001-8B3B-43B9-8FA4-1B07FB0E2D0D}"/>
                  </c:ext>
                </c:extLst>
              </c15:ser>
            </c15:filteredBarSeries>
          </c:ext>
        </c:extLst>
      </c:barChart>
      <c:catAx>
        <c:axId val="468851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68854832"/>
        <c:crosses val="autoZero"/>
        <c:auto val="1"/>
        <c:lblAlgn val="ctr"/>
        <c:lblOffset val="100"/>
        <c:noMultiLvlLbl val="0"/>
      </c:catAx>
      <c:valAx>
        <c:axId val="468854832"/>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51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Destinos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(2)'!$C$83</c:f>
              <c:strCache>
                <c:ptCount val="1"/>
                <c:pt idx="0">
                  <c:v>Toneladas</c:v>
                </c:pt>
              </c:strCache>
            </c:strRef>
          </c:tx>
          <c:spPr>
            <a:solidFill>
              <a:schemeClr val="accent1"/>
            </a:solidFill>
            <a:ln>
              <a:noFill/>
            </a:ln>
            <a:effectLst/>
          </c:spPr>
          <c:invertIfNegative val="0"/>
          <c:cat>
            <c:strRef>
              <c:f>'RNDC (2)'!$B$84:$B$95</c:f>
              <c:strCache>
                <c:ptCount val="12"/>
                <c:pt idx="0">
                  <c:v>Bogotá</c:v>
                </c:pt>
                <c:pt idx="1">
                  <c:v>Barranquilla</c:v>
                </c:pt>
                <c:pt idx="2">
                  <c:v>Medellín</c:v>
                </c:pt>
                <c:pt idx="3">
                  <c:v>Buenaventura</c:v>
                </c:pt>
                <c:pt idx="4">
                  <c:v>Cartagena</c:v>
                </c:pt>
                <c:pt idx="5">
                  <c:v>Cali</c:v>
                </c:pt>
                <c:pt idx="6">
                  <c:v>Santa Marta</c:v>
                </c:pt>
                <c:pt idx="7">
                  <c:v>Bucaramanga</c:v>
                </c:pt>
                <c:pt idx="8">
                  <c:v>Yumbo</c:v>
                </c:pt>
                <c:pt idx="9">
                  <c:v>Funza</c:v>
                </c:pt>
                <c:pt idx="10">
                  <c:v>Buga</c:v>
                </c:pt>
                <c:pt idx="11">
                  <c:v>Tocancipá</c:v>
                </c:pt>
              </c:strCache>
            </c:strRef>
          </c:cat>
          <c:val>
            <c:numRef>
              <c:f>'RNDC (2)'!$C$84:$C$95</c:f>
              <c:numCache>
                <c:formatCode>#,##0</c:formatCode>
                <c:ptCount val="12"/>
                <c:pt idx="0">
                  <c:v>1868545</c:v>
                </c:pt>
                <c:pt idx="1">
                  <c:v>1178273</c:v>
                </c:pt>
                <c:pt idx="2">
                  <c:v>923320</c:v>
                </c:pt>
                <c:pt idx="3">
                  <c:v>839013</c:v>
                </c:pt>
                <c:pt idx="4">
                  <c:v>764099</c:v>
                </c:pt>
                <c:pt idx="5">
                  <c:v>713941</c:v>
                </c:pt>
                <c:pt idx="6">
                  <c:v>628759</c:v>
                </c:pt>
                <c:pt idx="7">
                  <c:v>523302</c:v>
                </c:pt>
                <c:pt idx="8">
                  <c:v>518878</c:v>
                </c:pt>
                <c:pt idx="9">
                  <c:v>468114</c:v>
                </c:pt>
                <c:pt idx="10">
                  <c:v>411448</c:v>
                </c:pt>
                <c:pt idx="11">
                  <c:v>331454</c:v>
                </c:pt>
              </c:numCache>
            </c:numRef>
          </c:val>
          <c:extLst xmlns:c16r2="http://schemas.microsoft.com/office/drawing/2015/06/chart">
            <c:ext xmlns:c16="http://schemas.microsoft.com/office/drawing/2014/chart" uri="{C3380CC4-5D6E-409C-BE32-E72D297353CC}">
              <c16:uniqueId val="{00000000-B350-41B3-A6B2-14AB6CDB1967}"/>
            </c:ext>
          </c:extLst>
        </c:ser>
        <c:dLbls>
          <c:showLegendKey val="0"/>
          <c:showVal val="0"/>
          <c:showCatName val="0"/>
          <c:showSerName val="0"/>
          <c:showPercent val="0"/>
          <c:showBubbleSize val="0"/>
        </c:dLbls>
        <c:gapWidth val="219"/>
        <c:overlap val="-27"/>
        <c:axId val="468852088"/>
        <c:axId val="468853264"/>
      </c:barChart>
      <c:catAx>
        <c:axId val="468852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53264"/>
        <c:crosses val="autoZero"/>
        <c:auto val="1"/>
        <c:lblAlgn val="ctr"/>
        <c:lblOffset val="100"/>
        <c:noMultiLvlLbl val="0"/>
      </c:catAx>
      <c:valAx>
        <c:axId val="46885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52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Orígenes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(2)'!$C$100</c:f>
              <c:strCache>
                <c:ptCount val="1"/>
                <c:pt idx="0">
                  <c:v>Toneladas</c:v>
                </c:pt>
              </c:strCache>
            </c:strRef>
          </c:tx>
          <c:spPr>
            <a:solidFill>
              <a:schemeClr val="accent1"/>
            </a:solidFill>
            <a:ln>
              <a:noFill/>
            </a:ln>
            <a:effectLst/>
          </c:spPr>
          <c:invertIfNegative val="0"/>
          <c:cat>
            <c:strRef>
              <c:f>'RNDC (2)'!$B$101:$B$112</c:f>
              <c:strCache>
                <c:ptCount val="12"/>
                <c:pt idx="0">
                  <c:v>Buenaventura</c:v>
                </c:pt>
                <c:pt idx="1">
                  <c:v>Barranquilla</c:v>
                </c:pt>
                <c:pt idx="2">
                  <c:v>Cartagena</c:v>
                </c:pt>
                <c:pt idx="3">
                  <c:v>Bogotá</c:v>
                </c:pt>
                <c:pt idx="4">
                  <c:v>Santa Marta</c:v>
                </c:pt>
                <c:pt idx="5">
                  <c:v>Yumbo</c:v>
                </c:pt>
                <c:pt idx="6">
                  <c:v>Tocancipá</c:v>
                </c:pt>
                <c:pt idx="7">
                  <c:v>Funza</c:v>
                </c:pt>
                <c:pt idx="8">
                  <c:v>Medellín</c:v>
                </c:pt>
                <c:pt idx="9">
                  <c:v>Cali</c:v>
                </c:pt>
                <c:pt idx="10">
                  <c:v>Palmira</c:v>
                </c:pt>
                <c:pt idx="11">
                  <c:v>Cúcuta</c:v>
                </c:pt>
              </c:strCache>
            </c:strRef>
          </c:cat>
          <c:val>
            <c:numRef>
              <c:f>'RNDC (2)'!$C$101:$C$112</c:f>
              <c:numCache>
                <c:formatCode>#,##0</c:formatCode>
                <c:ptCount val="12"/>
                <c:pt idx="0">
                  <c:v>2578138</c:v>
                </c:pt>
                <c:pt idx="1">
                  <c:v>1227191</c:v>
                </c:pt>
                <c:pt idx="2">
                  <c:v>1204708</c:v>
                </c:pt>
                <c:pt idx="3">
                  <c:v>973549</c:v>
                </c:pt>
                <c:pt idx="4">
                  <c:v>758358</c:v>
                </c:pt>
                <c:pt idx="5">
                  <c:v>629294</c:v>
                </c:pt>
                <c:pt idx="6">
                  <c:v>423229</c:v>
                </c:pt>
                <c:pt idx="7">
                  <c:v>389924</c:v>
                </c:pt>
                <c:pt idx="8">
                  <c:v>379784</c:v>
                </c:pt>
                <c:pt idx="9">
                  <c:v>377889</c:v>
                </c:pt>
                <c:pt idx="10">
                  <c:v>342489</c:v>
                </c:pt>
                <c:pt idx="11">
                  <c:v>321261</c:v>
                </c:pt>
              </c:numCache>
            </c:numRef>
          </c:val>
          <c:extLst xmlns:c16r2="http://schemas.microsoft.com/office/drawing/2015/06/chart">
            <c:ext xmlns:c16="http://schemas.microsoft.com/office/drawing/2014/chart" uri="{C3380CC4-5D6E-409C-BE32-E72D297353CC}">
              <c16:uniqueId val="{00000000-98E7-46A5-99D6-9D2DD03A5476}"/>
            </c:ext>
          </c:extLst>
        </c:ser>
        <c:dLbls>
          <c:showLegendKey val="0"/>
          <c:showVal val="0"/>
          <c:showCatName val="0"/>
          <c:showSerName val="0"/>
          <c:showPercent val="0"/>
          <c:showBubbleSize val="0"/>
        </c:dLbls>
        <c:gapWidth val="219"/>
        <c:overlap val="-27"/>
        <c:axId val="468847776"/>
        <c:axId val="468760416"/>
      </c:barChart>
      <c:catAx>
        <c:axId val="46884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760416"/>
        <c:crosses val="autoZero"/>
        <c:auto val="1"/>
        <c:lblAlgn val="ctr"/>
        <c:lblOffset val="100"/>
        <c:noMultiLvlLbl val="0"/>
      </c:catAx>
      <c:valAx>
        <c:axId val="468760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84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incidencia Ipt 2022</a:t>
            </a:r>
          </a:p>
        </c:rich>
      </c:tx>
      <c:layout>
        <c:manualLayout>
          <c:xMode val="edge"/>
          <c:yMode val="edge"/>
          <c:x val="0.39868118078865633"/>
          <c:y val="1.5254241359733448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IPT!$E$5:$E$6</c:f>
              <c:strCache>
                <c:ptCount val="2"/>
                <c:pt idx="0">
                  <c:v>Incidencia</c:v>
                </c:pt>
              </c:strCache>
            </c:strRef>
          </c:tx>
          <c:spPr>
            <a:solidFill>
              <a:srgbClr val="002060"/>
            </a:solidFill>
            <a:ln>
              <a:noFill/>
            </a:ln>
            <a:effectLst/>
          </c:spPr>
          <c:invertIfNegative val="0"/>
          <c:dPt>
            <c:idx val="1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B19C-439D-910A-8BAABEAD5BF8}"/>
              </c:ext>
            </c:extLst>
          </c:dPt>
          <c:dLbls>
            <c:dLbl>
              <c:idx val="1"/>
              <c:layout/>
              <c:tx>
                <c:rich>
                  <a:bodyPr/>
                  <a:lstStyle/>
                  <a:p>
                    <a:r>
                      <a:rPr lang="en-US" sz="900">
                        <a:latin typeface="Trebuchet MS" panose="020B0603020202020204" pitchFamily="34" charset="0"/>
                      </a:rPr>
                      <a:t>0,12</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69-4BCF-95D0-EE019D5542E8}"/>
                </c:ext>
                <c:ext xmlns:c15="http://schemas.microsoft.com/office/drawing/2012/chart" uri="{CE6537A1-D6FC-4f65-9D91-7224C49458BB}">
                  <c15:layout/>
                </c:ext>
              </c:extLst>
            </c:dLbl>
            <c:dLbl>
              <c:idx val="6"/>
              <c:layout>
                <c:manualLayout>
                  <c:x val="-1.5544040182446557E-3"/>
                  <c:y val="5.5299559236386096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12-49A6-8D24-E5EB4E9B520E}"/>
                </c:ext>
                <c:ext xmlns:c15="http://schemas.microsoft.com/office/drawing/2012/chart" uri="{CE6537A1-D6FC-4f65-9D91-7224C49458BB}">
                  <c15:layout/>
                </c:ext>
              </c:extLst>
            </c:dLbl>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IPT!$B$7:$B$17</c:f>
              <c:strCache>
                <c:ptCount val="11"/>
                <c:pt idx="0">
                  <c:v>Combustible (ACPM)</c:v>
                </c:pt>
                <c:pt idx="1">
                  <c:v>Otros (Costo capital)</c:v>
                </c:pt>
                <c:pt idx="2">
                  <c:v>Salarios, Prestaciones</c:v>
                </c:pt>
                <c:pt idx="3">
                  <c:v>Peajes</c:v>
                </c:pt>
                <c:pt idx="4">
                  <c:v>Repuestos, Reparaciones</c:v>
                </c:pt>
                <c:pt idx="5">
                  <c:v>Llantas y neumáticos</c:v>
                </c:pt>
                <c:pt idx="6">
                  <c:v>Seguros</c:v>
                </c:pt>
                <c:pt idx="7">
                  <c:v>Lubricantes, grasas y filtros</c:v>
                </c:pt>
                <c:pt idx="8">
                  <c:v>Parqueadero</c:v>
                </c:pt>
                <c:pt idx="9">
                  <c:v>Impuestos</c:v>
                </c:pt>
                <c:pt idx="10">
                  <c:v>Total</c:v>
                </c:pt>
              </c:strCache>
            </c:strRef>
          </c:cat>
          <c:val>
            <c:numRef>
              <c:f>IPT!$E$7:$E$17</c:f>
              <c:numCache>
                <c:formatCode>0.00</c:formatCode>
                <c:ptCount val="11"/>
                <c:pt idx="0">
                  <c:v>1.2565000000000002</c:v>
                </c:pt>
                <c:pt idx="1">
                  <c:v>5.06792</c:v>
                </c:pt>
                <c:pt idx="2">
                  <c:v>1.5128999999999999</c:v>
                </c:pt>
                <c:pt idx="3">
                  <c:v>0.66585000000000005</c:v>
                </c:pt>
                <c:pt idx="4">
                  <c:v>0.86136000000000001</c:v>
                </c:pt>
                <c:pt idx="5">
                  <c:v>1.7884799999999998</c:v>
                </c:pt>
                <c:pt idx="6">
                  <c:v>0.21504000000000001</c:v>
                </c:pt>
                <c:pt idx="7">
                  <c:v>0.49920000000000003</c:v>
                </c:pt>
                <c:pt idx="8">
                  <c:v>0.15532000000000001</c:v>
                </c:pt>
                <c:pt idx="9">
                  <c:v>2.196E-2</c:v>
                </c:pt>
                <c:pt idx="10">
                  <c:v>12.04453</c:v>
                </c:pt>
              </c:numCache>
            </c:numRef>
          </c:val>
          <c:extLst xmlns:c16r2="http://schemas.microsoft.com/office/drawing/2015/06/chart">
            <c:ext xmlns:c16="http://schemas.microsoft.com/office/drawing/2014/chart" uri="{C3380CC4-5D6E-409C-BE32-E72D297353CC}">
              <c16:uniqueId val="{00000002-0569-4BCF-95D0-EE019D5542E8}"/>
            </c:ext>
          </c:extLst>
        </c:ser>
        <c:dLbls>
          <c:dLblPos val="outEnd"/>
          <c:showLegendKey val="0"/>
          <c:showVal val="1"/>
          <c:showCatName val="0"/>
          <c:showSerName val="0"/>
          <c:showPercent val="0"/>
          <c:showBubbleSize val="0"/>
        </c:dLbls>
        <c:gapWidth val="444"/>
        <c:overlap val="-90"/>
        <c:axId val="468760808"/>
        <c:axId val="468757280"/>
      </c:barChart>
      <c:catAx>
        <c:axId val="468760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95000"/>
                    <a:lumOff val="5000"/>
                  </a:schemeClr>
                </a:solidFill>
                <a:latin typeface="Trebuchet MS" panose="020B0603020202020204" pitchFamily="34" charset="0"/>
                <a:ea typeface="+mn-ea"/>
                <a:cs typeface="+mn-cs"/>
              </a:defRPr>
            </a:pPr>
            <a:endParaRPr lang="es-CO"/>
          </a:p>
        </c:txPr>
        <c:crossAx val="468757280"/>
        <c:crosses val="autoZero"/>
        <c:auto val="1"/>
        <c:lblAlgn val="ctr"/>
        <c:lblOffset val="100"/>
        <c:noMultiLvlLbl val="0"/>
      </c:catAx>
      <c:valAx>
        <c:axId val="468757280"/>
        <c:scaling>
          <c:orientation val="minMax"/>
        </c:scaling>
        <c:delete val="1"/>
        <c:axPos val="l"/>
        <c:numFmt formatCode="0%" sourceLinked="0"/>
        <c:majorTickMark val="none"/>
        <c:minorTickMark val="none"/>
        <c:tickLblPos val="nextTo"/>
        <c:crossAx val="468760808"/>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ICTC Variación Mensual </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ICTC!$C$5:$C$6</c:f>
              <c:strCache>
                <c:ptCount val="2"/>
                <c:pt idx="0">
                  <c:v>Variación</c:v>
                </c:pt>
                <c:pt idx="1">
                  <c:v>ICTC</c:v>
                </c:pt>
              </c:strCache>
            </c:strRef>
          </c:tx>
          <c:spPr>
            <a:ln w="19050" cap="rnd">
              <a:solidFill>
                <a:srgbClr val="00B0F0"/>
              </a:solidFill>
              <a:round/>
            </a:ln>
            <a:effectLst/>
          </c:spPr>
          <c:marker>
            <c:symbol val="circle"/>
            <c:size val="5"/>
            <c:spPr>
              <a:solidFill>
                <a:srgbClr val="00B0F0"/>
              </a:solidFill>
              <a:ln w="9525">
                <a:solidFill>
                  <a:srgbClr val="00B0F0"/>
                </a:solidFill>
              </a:ln>
              <a:effectLst/>
            </c:spPr>
          </c:marker>
          <c:dLbls>
            <c:dLbl>
              <c:idx val="0"/>
              <c:layout>
                <c:manualLayout>
                  <c:x val="-2.191428900532353E-2"/>
                  <c:y val="-3.61858554368472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DE-4EEA-AD4A-AAF2EA575C39}"/>
                </c:ext>
                <c:ext xmlns:c15="http://schemas.microsoft.com/office/drawing/2012/chart" uri="{CE6537A1-D6FC-4f65-9D91-7224C49458BB}">
                  <c15:layout/>
                </c:ext>
              </c:extLst>
            </c:dLbl>
            <c:dLbl>
              <c:idx val="1"/>
              <c:layout>
                <c:manualLayout>
                  <c:x val="-3.0059536530329806E-2"/>
                  <c:y val="-6.511083518858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DE-4EEA-AD4A-AAF2EA575C39}"/>
                </c:ext>
                <c:ext xmlns:c15="http://schemas.microsoft.com/office/drawing/2012/chart" uri="{CE6537A1-D6FC-4f65-9D91-7224C49458BB}">
                  <c15:layout/>
                </c:ext>
              </c:extLst>
            </c:dLbl>
            <c:dLbl>
              <c:idx val="2"/>
              <c:layout>
                <c:manualLayout>
                  <c:x val="-2.1835313464366842E-2"/>
                  <c:y val="-6.37491396527633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DE-4EEA-AD4A-AAF2EA575C3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ICTC!$B$56:$B$67</c:f>
              <c:numCache>
                <c:formatCode>mmm\-yy</c:formatCode>
                <c:ptCount val="12"/>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numCache>
            </c:numRef>
          </c:cat>
          <c:val>
            <c:numRef>
              <c:f>ICTC!$C$56:$C$67</c:f>
              <c:numCache>
                <c:formatCode>0.00%</c:formatCode>
                <c:ptCount val="12"/>
                <c:pt idx="0">
                  <c:v>4.1000000000000003E-3</c:v>
                </c:pt>
                <c:pt idx="1">
                  <c:v>5.1000000000000004E-3</c:v>
                </c:pt>
                <c:pt idx="2">
                  <c:v>6.4999999999999997E-3</c:v>
                </c:pt>
                <c:pt idx="3">
                  <c:v>1.66E-2</c:v>
                </c:pt>
                <c:pt idx="4">
                  <c:v>1.01E-2</c:v>
                </c:pt>
                <c:pt idx="5">
                  <c:v>5.4999999999999997E-3</c:v>
                </c:pt>
                <c:pt idx="6">
                  <c:v>7.6E-3</c:v>
                </c:pt>
                <c:pt idx="7">
                  <c:v>9.4000000000000004E-3</c:v>
                </c:pt>
                <c:pt idx="8">
                  <c:v>4.5999999999999999E-3</c:v>
                </c:pt>
                <c:pt idx="9">
                  <c:v>2.52E-2</c:v>
                </c:pt>
                <c:pt idx="10">
                  <c:v>1.1599999999999999E-2</c:v>
                </c:pt>
                <c:pt idx="11">
                  <c:v>-4.0000000000000002E-4</c:v>
                </c:pt>
              </c:numCache>
            </c:numRef>
          </c:val>
          <c:smooth val="0"/>
          <c:extLst xmlns:c16r2="http://schemas.microsoft.com/office/drawing/2015/06/chart">
            <c:ext xmlns:c16="http://schemas.microsoft.com/office/drawing/2014/chart" uri="{C3380CC4-5D6E-409C-BE32-E72D297353CC}">
              <c16:uniqueId val="{00000001-8EDE-4DD9-8CD2-2A873A746441}"/>
            </c:ext>
          </c:extLst>
        </c:ser>
        <c:dLbls>
          <c:dLblPos val="t"/>
          <c:showLegendKey val="0"/>
          <c:showVal val="1"/>
          <c:showCatName val="0"/>
          <c:showSerName val="0"/>
          <c:showPercent val="0"/>
          <c:showBubbleSize val="0"/>
        </c:dLbls>
        <c:marker val="1"/>
        <c:smooth val="0"/>
        <c:axId val="468758848"/>
        <c:axId val="468760024"/>
      </c:lineChart>
      <c:dateAx>
        <c:axId val="468758848"/>
        <c:scaling>
          <c:orientation val="minMax"/>
        </c:scaling>
        <c:delete val="0"/>
        <c:axPos val="b"/>
        <c:numFmt formatCode="mmm\-yy" sourceLinked="1"/>
        <c:majorTickMark val="none"/>
        <c:minorTickMark val="none"/>
        <c:tickLblPos val="nextTo"/>
        <c:spPr>
          <a:noFill/>
          <a:ln w="19050"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760024"/>
        <c:crosses val="autoZero"/>
        <c:auto val="1"/>
        <c:lblOffset val="100"/>
        <c:baseTimeUnit val="months"/>
      </c:dateAx>
      <c:valAx>
        <c:axId val="468760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758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Variación Anual Índice Producción Industrial</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0562834084257685E-2"/>
          <c:y val="0.13724266499531712"/>
          <c:w val="0.93212306622952501"/>
          <c:h val="0.79114926646985573"/>
        </c:manualLayout>
      </c:layout>
      <c:lineChart>
        <c:grouping val="standard"/>
        <c:varyColors val="0"/>
        <c:ser>
          <c:idx val="0"/>
          <c:order val="0"/>
          <c:spPr>
            <a:ln w="19050" cap="rnd">
              <a:solidFill>
                <a:srgbClr val="00B0F0"/>
              </a:solidFill>
              <a:round/>
            </a:ln>
            <a:effectLst/>
          </c:spPr>
          <c:marker>
            <c:symbol val="circle"/>
            <c:size val="4"/>
            <c:spPr>
              <a:solidFill>
                <a:srgbClr val="00B0F0"/>
              </a:solidFill>
              <a:ln w="9525">
                <a:solidFill>
                  <a:srgbClr val="00B0F0"/>
                </a:solidFill>
              </a:ln>
              <a:effectLst/>
            </c:spPr>
          </c:marker>
          <c:dLbls>
            <c:dLbl>
              <c:idx val="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BF-48E9-8677-F10B5A1DDF8D}"/>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CBF-48E9-8677-F10B5A1DDF8D}"/>
                </c:ext>
                <c:ext xmlns:c15="http://schemas.microsoft.com/office/drawing/2012/chart" uri="{CE6537A1-D6FC-4f65-9D91-7224C49458BB}">
                  <c15:layout/>
                </c:ext>
              </c:extLst>
            </c:dLbl>
            <c:dLbl>
              <c:idx val="3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BF-48E9-8677-F10B5A1DDF8D}"/>
                </c:ext>
                <c:ext xmlns:c15="http://schemas.microsoft.com/office/drawing/2012/chart" uri="{CE6537A1-D6FC-4f65-9D91-7224C49458BB}">
                  <c15:layout/>
                </c:ext>
              </c:extLst>
            </c:dLbl>
            <c:dLbl>
              <c:idx val="3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BF-48E9-8677-F10B5A1DDF8D}"/>
                </c:ext>
                <c:ext xmlns:c15="http://schemas.microsoft.com/office/drawing/2012/chart" uri="{CE6537A1-D6FC-4f65-9D91-7224C49458BB}">
                  <c15:layout/>
                </c:ext>
              </c:extLst>
            </c:dLbl>
            <c:dLbl>
              <c:idx val="39"/>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C04-48F3-8122-CC435103B6E9}"/>
                </c:ext>
                <c:ext xmlns:c15="http://schemas.microsoft.com/office/drawing/2012/chart" uri="{CE6537A1-D6FC-4f65-9D91-7224C49458BB}">
                  <c15:layout/>
                </c:ext>
              </c:extLst>
            </c:dLbl>
            <c:dLbl>
              <c:idx val="5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CBF-48E9-8677-F10B5A1DDF8D}"/>
                </c:ext>
                <c:ext xmlns:c15="http://schemas.microsoft.com/office/drawing/2012/chart" uri="{CE6537A1-D6FC-4f65-9D91-7224C49458BB}">
                  <c15:layout/>
                </c:ext>
              </c:extLst>
            </c:dLbl>
            <c:dLbl>
              <c:idx val="5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AF9-4E2C-985A-D19D7BB15D84}"/>
                </c:ext>
                <c:ext xmlns:c15="http://schemas.microsoft.com/office/drawing/2012/chart" uri="{CE6537A1-D6FC-4f65-9D91-7224C49458BB}">
                  <c15:layout/>
                </c:ext>
              </c:extLst>
            </c:dLbl>
            <c:dLbl>
              <c:idx val="52"/>
              <c:layout>
                <c:manualLayout>
                  <c:x val="-2.0546399485597659E-2"/>
                  <c:y val="2.53456357953688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C04-48F3-8122-CC435103B6E9}"/>
                </c:ext>
                <c:ext xmlns:c15="http://schemas.microsoft.com/office/drawing/2012/chart" uri="{CE6537A1-D6FC-4f65-9D91-7224C49458BB}">
                  <c15:layout/>
                </c:ext>
              </c:extLst>
            </c:dLbl>
            <c:dLbl>
              <c:idx val="5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AF9-4E2C-985A-D19D7BB15D84}"/>
                </c:ext>
                <c:ext xmlns:c15="http://schemas.microsoft.com/office/drawing/2012/chart" uri="{CE6537A1-D6FC-4f65-9D91-7224C49458BB}">
                  <c15:layout/>
                </c:ext>
              </c:extLst>
            </c:dLbl>
            <c:dLbl>
              <c:idx val="5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729-46E4-8DF3-8D9E027C313B}"/>
                </c:ext>
                <c:ext xmlns:c15="http://schemas.microsoft.com/office/drawing/2012/chart" uri="{CE6537A1-D6FC-4f65-9D91-7224C49458BB}">
                  <c15:layout/>
                </c:ext>
              </c:extLst>
            </c:dLbl>
            <c:dLbl>
              <c:idx val="6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332-4382-8B46-8BF4B108A661}"/>
                </c:ext>
                <c:ext xmlns:c15="http://schemas.microsoft.com/office/drawing/2012/chart" uri="{CE6537A1-D6FC-4f65-9D91-7224C49458BB}">
                  <c15:layout/>
                </c:ext>
              </c:extLst>
            </c:dLbl>
            <c:dLbl>
              <c:idx val="6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332-4382-8B46-8BF4B108A661}"/>
                </c:ext>
                <c:ext xmlns:c15="http://schemas.microsoft.com/office/drawing/2012/chart" uri="{CE6537A1-D6FC-4f65-9D91-7224C49458BB}">
                  <c15:layout/>
                </c:ext>
              </c:extLst>
            </c:dLbl>
            <c:dLbl>
              <c:idx val="6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332-4382-8B46-8BF4B108A661}"/>
                </c:ext>
                <c:ext xmlns:c15="http://schemas.microsoft.com/office/drawing/2012/chart" uri="{CE6537A1-D6FC-4f65-9D91-7224C49458BB}">
                  <c15:layout/>
                </c:ext>
              </c:extLst>
            </c:dLbl>
            <c:dLbl>
              <c:idx val="6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332-4382-8B46-8BF4B108A661}"/>
                </c:ext>
                <c:ext xmlns:c15="http://schemas.microsoft.com/office/drawing/2012/chart" uri="{CE6537A1-D6FC-4f65-9D91-7224C49458BB}">
                  <c15:layout/>
                </c:ext>
              </c:extLst>
            </c:dLbl>
            <c:dLbl>
              <c:idx val="7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D74-4ACC-8DDF-003CA2B4D3A9}"/>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IPI'!$A$3:$A$75</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'Datos IPI'!$B$3:$B$75</c:f>
              <c:numCache>
                <c:formatCode>0.0%</c:formatCode>
                <c:ptCount val="73"/>
                <c:pt idx="0">
                  <c:v>-4.4999999999999998E-2</c:v>
                </c:pt>
                <c:pt idx="1">
                  <c:v>1.2999999999999999E-2</c:v>
                </c:pt>
                <c:pt idx="2">
                  <c:v>-4.7E-2</c:v>
                </c:pt>
                <c:pt idx="3">
                  <c:v>0</c:v>
                </c:pt>
                <c:pt idx="4">
                  <c:v>-0.01</c:v>
                </c:pt>
                <c:pt idx="5">
                  <c:v>4.3999999999999997E-2</c:v>
                </c:pt>
                <c:pt idx="6">
                  <c:v>-1.4999999999999999E-2</c:v>
                </c:pt>
                <c:pt idx="7">
                  <c:v>-1.4999999999999999E-2</c:v>
                </c:pt>
                <c:pt idx="8">
                  <c:v>8.0000000000000002E-3</c:v>
                </c:pt>
                <c:pt idx="9">
                  <c:v>8.0000000000000002E-3</c:v>
                </c:pt>
                <c:pt idx="10">
                  <c:v>7.0000000000000001E-3</c:v>
                </c:pt>
                <c:pt idx="11">
                  <c:v>3.0000000000000001E-3</c:v>
                </c:pt>
                <c:pt idx="12">
                  <c:v>-1E-3</c:v>
                </c:pt>
                <c:pt idx="13">
                  <c:v>1E-3</c:v>
                </c:pt>
                <c:pt idx="14">
                  <c:v>6.7000000000000004E-2</c:v>
                </c:pt>
                <c:pt idx="15">
                  <c:v>0.02</c:v>
                </c:pt>
                <c:pt idx="16">
                  <c:v>1.9E-2</c:v>
                </c:pt>
                <c:pt idx="17">
                  <c:v>2.5999999999999999E-2</c:v>
                </c:pt>
                <c:pt idx="18">
                  <c:v>3.3000000000000002E-2</c:v>
                </c:pt>
                <c:pt idx="19">
                  <c:v>2.1999999999999999E-2</c:v>
                </c:pt>
                <c:pt idx="20">
                  <c:v>0.02</c:v>
                </c:pt>
                <c:pt idx="21">
                  <c:v>3.9E-2</c:v>
                </c:pt>
                <c:pt idx="22">
                  <c:v>3.0000000000000001E-3</c:v>
                </c:pt>
                <c:pt idx="23">
                  <c:v>2.7E-2</c:v>
                </c:pt>
                <c:pt idx="24">
                  <c:v>3.2000000000000001E-2</c:v>
                </c:pt>
                <c:pt idx="25">
                  <c:v>3.1E-2</c:v>
                </c:pt>
                <c:pt idx="26">
                  <c:v>2E-3</c:v>
                </c:pt>
                <c:pt idx="27">
                  <c:v>2.1999999999999999E-2</c:v>
                </c:pt>
                <c:pt idx="28">
                  <c:v>-1E-3</c:v>
                </c:pt>
                <c:pt idx="29">
                  <c:v>3.1E-2</c:v>
                </c:pt>
                <c:pt idx="30">
                  <c:v>5.0000000000000001E-3</c:v>
                </c:pt>
                <c:pt idx="31">
                  <c:v>6.0000000000000001E-3</c:v>
                </c:pt>
                <c:pt idx="32">
                  <c:v>3.1E-2</c:v>
                </c:pt>
                <c:pt idx="33">
                  <c:v>-2E-3</c:v>
                </c:pt>
                <c:pt idx="34">
                  <c:v>2.3E-2</c:v>
                </c:pt>
                <c:pt idx="35">
                  <c:v>1.9E-2</c:v>
                </c:pt>
                <c:pt idx="36">
                  <c:v>4.9000000000000002E-2</c:v>
                </c:pt>
                <c:pt idx="37">
                  <c:v>-7.6999999999999999E-2</c:v>
                </c:pt>
                <c:pt idx="38">
                  <c:v>-0.29599999999999999</c:v>
                </c:pt>
                <c:pt idx="39">
                  <c:v>-0.22899999999999998</c:v>
                </c:pt>
                <c:pt idx="40">
                  <c:v>-0.124</c:v>
                </c:pt>
                <c:pt idx="41">
                  <c:v>-0.108</c:v>
                </c:pt>
                <c:pt idx="42">
                  <c:v>-0.122</c:v>
                </c:pt>
                <c:pt idx="43">
                  <c:v>-8.5999999999999993E-2</c:v>
                </c:pt>
                <c:pt idx="44">
                  <c:v>-0.08</c:v>
                </c:pt>
                <c:pt idx="45">
                  <c:v>-7.0999999999999994E-2</c:v>
                </c:pt>
                <c:pt idx="46">
                  <c:v>-5.4000000000000006E-2</c:v>
                </c:pt>
                <c:pt idx="47">
                  <c:v>-6.4000000000000001E-2</c:v>
                </c:pt>
                <c:pt idx="48">
                  <c:v>-6.2E-2</c:v>
                </c:pt>
                <c:pt idx="49">
                  <c:v>9.0999999999999998E-2</c:v>
                </c:pt>
                <c:pt idx="50">
                  <c:v>0.39600000000000002</c:v>
                </c:pt>
                <c:pt idx="51">
                  <c:v>6.4000000000000001E-2</c:v>
                </c:pt>
                <c:pt idx="52">
                  <c:v>0.13800000000000001</c:v>
                </c:pt>
                <c:pt idx="53">
                  <c:v>0.13500000000000001</c:v>
                </c:pt>
                <c:pt idx="54">
                  <c:v>0.155</c:v>
                </c:pt>
                <c:pt idx="55">
                  <c:v>0.13700000000000001</c:v>
                </c:pt>
                <c:pt idx="56">
                  <c:v>9.6000000000000002E-2</c:v>
                </c:pt>
                <c:pt idx="57">
                  <c:v>0.125</c:v>
                </c:pt>
                <c:pt idx="58">
                  <c:v>0.105</c:v>
                </c:pt>
                <c:pt idx="59">
                  <c:v>0.10300000000000001</c:v>
                </c:pt>
                <c:pt idx="60">
                  <c:v>7.4999999999999997E-2</c:v>
                </c:pt>
                <c:pt idx="61">
                  <c:v>8.3000000000000004E-2</c:v>
                </c:pt>
                <c:pt idx="62">
                  <c:v>9.0999999999999998E-2</c:v>
                </c:pt>
                <c:pt idx="63">
                  <c:v>0.29899999999999999</c:v>
                </c:pt>
                <c:pt idx="64">
                  <c:v>8.8000000000000009E-2</c:v>
                </c:pt>
                <c:pt idx="65">
                  <c:v>4.2999999999999997E-2</c:v>
                </c:pt>
                <c:pt idx="66">
                  <c:v>7.0999999999999994E-2</c:v>
                </c:pt>
                <c:pt idx="67">
                  <c:v>4.4000000000000004E-2</c:v>
                </c:pt>
                <c:pt idx="68">
                  <c:v>3.3000000000000002E-2</c:v>
                </c:pt>
                <c:pt idx="69">
                  <c:v>2.5000000000000001E-2</c:v>
                </c:pt>
                <c:pt idx="70">
                  <c:v>7.0000000000000001E-3</c:v>
                </c:pt>
                <c:pt idx="71">
                  <c:v>8.0000000000000002E-3</c:v>
                </c:pt>
                <c:pt idx="72">
                  <c:v>8.0000000000000002E-3</c:v>
                </c:pt>
              </c:numCache>
            </c:numRef>
          </c:val>
          <c:smooth val="0"/>
          <c:extLst xmlns:c16r2="http://schemas.microsoft.com/office/drawing/2015/06/chart">
            <c:ext xmlns:c16="http://schemas.microsoft.com/office/drawing/2014/chart" uri="{C3380CC4-5D6E-409C-BE32-E72D297353CC}">
              <c16:uniqueId val="{00000001-74F8-444C-B771-E03F0C47B48B}"/>
            </c:ext>
          </c:extLst>
        </c:ser>
        <c:dLbls>
          <c:showLegendKey val="0"/>
          <c:showVal val="0"/>
          <c:showCatName val="0"/>
          <c:showSerName val="0"/>
          <c:showPercent val="0"/>
          <c:showBubbleSize val="0"/>
        </c:dLbls>
        <c:marker val="1"/>
        <c:smooth val="0"/>
        <c:axId val="462323448"/>
        <c:axId val="462324624"/>
      </c:lineChart>
      <c:dateAx>
        <c:axId val="462323448"/>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4624"/>
        <c:crosses val="autoZero"/>
        <c:auto val="1"/>
        <c:lblOffset val="100"/>
        <c:baseTimeUnit val="months"/>
      </c:dateAx>
      <c:valAx>
        <c:axId val="462324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3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ICTC Variación Anual 2010 - 2022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1"/>
          <c:order val="0"/>
          <c:tx>
            <c:strRef>
              <c:f>ICTC!$C$82</c:f>
              <c:strCache>
                <c:ptCount val="1"/>
                <c:pt idx="0">
                  <c:v>ICTC</c:v>
                </c:pt>
              </c:strCache>
            </c:strRef>
          </c:tx>
          <c:spPr>
            <a:ln w="19050" cap="rnd">
              <a:solidFill>
                <a:srgbClr val="002060"/>
              </a:solidFill>
              <a:round/>
            </a:ln>
            <a:effectLst/>
          </c:spPr>
          <c:marker>
            <c:symbol val="circle"/>
            <c:size val="6"/>
            <c:spPr>
              <a:solidFill>
                <a:srgbClr val="002060"/>
              </a:solidFill>
              <a:ln w="9525">
                <a:solidFill>
                  <a:srgbClr val="002060"/>
                </a:solidFill>
              </a:ln>
              <a:effectLst/>
            </c:spPr>
          </c:marker>
          <c:dLbls>
            <c:dLbl>
              <c:idx val="2"/>
              <c:layout>
                <c:manualLayout>
                  <c:x val="-1.3037125553652818E-2"/>
                  <c:y val="-3.15835768934554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55-4889-B19E-EE8F7A1CD1DC}"/>
                </c:ext>
                <c:ext xmlns:c15="http://schemas.microsoft.com/office/drawing/2012/chart" uri="{CE6537A1-D6FC-4f65-9D91-7224C49458BB}">
                  <c15:layout/>
                </c:ext>
              </c:extLst>
            </c:dLbl>
            <c:dLbl>
              <c:idx val="3"/>
              <c:layout>
                <c:manualLayout>
                  <c:x val="-3.8738603236347327E-2"/>
                  <c:y val="5.5294275923832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55-4889-B19E-EE8F7A1CD1DC}"/>
                </c:ext>
                <c:ext xmlns:c15="http://schemas.microsoft.com/office/drawing/2012/chart" uri="{CE6537A1-D6FC-4f65-9D91-7224C49458BB}">
                  <c15:layout/>
                </c:ext>
              </c:extLst>
            </c:dLbl>
            <c:dLbl>
              <c:idx val="9"/>
              <c:layout>
                <c:manualLayout>
                  <c:x val="-1.6545256337320992E-2"/>
                  <c:y val="-3.5203487427509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855-4889-B19E-EE8F7A1CD1DC}"/>
                </c:ext>
                <c:ext xmlns:c15="http://schemas.microsoft.com/office/drawing/2012/chart" uri="{CE6537A1-D6FC-4f65-9D91-7224C49458BB}">
                  <c15:layout/>
                </c:ext>
              </c:extLst>
            </c:dLbl>
            <c:dLbl>
              <c:idx val="10"/>
              <c:layout>
                <c:manualLayout>
                  <c:x val="-3.8738603236347327E-2"/>
                  <c:y val="2.99549021854568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855-4889-B19E-EE8F7A1CD1DC}"/>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ICTC!$B$83:$B$95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ICTC!$C$83:$C$95</c:f>
              <c:numCache>
                <c:formatCode>0.00%</c:formatCode>
                <c:ptCount val="13"/>
                <c:pt idx="0">
                  <c:v>4.9099999999999998E-2</c:v>
                </c:pt>
                <c:pt idx="1">
                  <c:v>5.3400000000000003E-2</c:v>
                </c:pt>
                <c:pt idx="2">
                  <c:v>2.8000000000000001E-2</c:v>
                </c:pt>
                <c:pt idx="3">
                  <c:v>-6.7999999999999996E-3</c:v>
                </c:pt>
                <c:pt idx="4">
                  <c:v>2.5100000000000001E-2</c:v>
                </c:pt>
                <c:pt idx="5">
                  <c:v>2.8899999999999999E-2</c:v>
                </c:pt>
                <c:pt idx="6">
                  <c:v>1.67E-2</c:v>
                </c:pt>
                <c:pt idx="7">
                  <c:v>4.7199999999999999E-2</c:v>
                </c:pt>
                <c:pt idx="8">
                  <c:v>5.1400000000000001E-2</c:v>
                </c:pt>
                <c:pt idx="9">
                  <c:v>3.49E-2</c:v>
                </c:pt>
                <c:pt idx="10">
                  <c:v>-2.6100000000000002E-2</c:v>
                </c:pt>
                <c:pt idx="11">
                  <c:v>6.59E-2</c:v>
                </c:pt>
                <c:pt idx="12">
                  <c:v>0.112</c:v>
                </c:pt>
              </c:numCache>
            </c:numRef>
          </c:val>
          <c:smooth val="1"/>
          <c:extLst xmlns:c16r2="http://schemas.microsoft.com/office/drawing/2015/06/chart">
            <c:ext xmlns:c16="http://schemas.microsoft.com/office/drawing/2014/chart" uri="{C3380CC4-5D6E-409C-BE32-E72D297353CC}">
              <c16:uniqueId val="{00000001-EFC2-41D0-817F-1E2A4F3F0473}"/>
            </c:ext>
          </c:extLst>
        </c:ser>
        <c:dLbls>
          <c:showLegendKey val="0"/>
          <c:showVal val="0"/>
          <c:showCatName val="0"/>
          <c:showSerName val="0"/>
          <c:showPercent val="0"/>
          <c:showBubbleSize val="0"/>
        </c:dLbls>
        <c:marker val="1"/>
        <c:smooth val="0"/>
        <c:axId val="468759240"/>
        <c:axId val="468759632"/>
      </c:lineChart>
      <c:catAx>
        <c:axId val="468759240"/>
        <c:scaling>
          <c:orientation val="minMax"/>
        </c:scaling>
        <c:delete val="0"/>
        <c:axPos val="b"/>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759632"/>
        <c:crosses val="autoZero"/>
        <c:auto val="1"/>
        <c:lblAlgn val="ctr"/>
        <c:lblOffset val="100"/>
        <c:noMultiLvlLbl val="0"/>
      </c:catAx>
      <c:valAx>
        <c:axId val="468759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7592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precios de referencia acpm para Bogotá / mes</a:t>
            </a:r>
          </a:p>
        </c:rich>
      </c:tx>
      <c:layout>
        <c:manualLayout>
          <c:xMode val="edge"/>
          <c:yMode val="edge"/>
          <c:x val="0.16268864884494463"/>
          <c:y val="0.13785647575394025"/>
        </c:manualLayout>
      </c:layout>
      <c:overlay val="0"/>
      <c:spPr>
        <a:noFill/>
        <a:ln>
          <a:noFill/>
        </a:ln>
        <a:effectLst/>
      </c:spPr>
      <c:txPr>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9910656506563762E-2"/>
          <c:y val="0.21452268070851843"/>
          <c:w val="0.96630504283504592"/>
          <c:h val="0.62235189937728064"/>
        </c:manualLayout>
      </c:layout>
      <c:lineChart>
        <c:grouping val="standard"/>
        <c:varyColors val="0"/>
        <c:ser>
          <c:idx val="0"/>
          <c:order val="0"/>
          <c:tx>
            <c:strRef>
              <c:f>ACPM!$C$5</c:f>
              <c:strCache>
                <c:ptCount val="1"/>
                <c:pt idx="0">
                  <c:v>2021 - 2022</c:v>
                </c:pt>
              </c:strCache>
            </c:strRef>
          </c:tx>
          <c:spPr>
            <a:ln w="19050" cap="rnd" cmpd="sng" algn="ctr">
              <a:solidFill>
                <a:srgbClr val="32879E"/>
              </a:solidFill>
              <a:round/>
            </a:ln>
            <a:effectLst/>
          </c:spPr>
          <c:marker>
            <c:symbol val="circle"/>
            <c:size val="17"/>
            <c:spPr>
              <a:solidFill>
                <a:schemeClr val="lt1"/>
              </a:solidFill>
              <a:ln>
                <a:noFill/>
              </a:ln>
              <a:effectLst/>
            </c:spPr>
          </c:marker>
          <c:dLbls>
            <c:dLbl>
              <c:idx val="1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F73-424A-B246-48DB7E3DF7A3}"/>
                </c:ext>
                <c:ext xmlns:c15="http://schemas.microsoft.com/office/drawing/2012/chart" uri="{CE6537A1-D6FC-4f65-9D91-7224C49458BB}"/>
              </c:extLst>
            </c:dLbl>
            <c:dLbl>
              <c:idx val="20"/>
              <c:layout>
                <c:manualLayout>
                  <c:x val="-2.7929308863021657E-3"/>
                  <c:y val="4.01713132540028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73-424A-B246-48DB7E3DF7A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ACPM!$A$54:$B$67</c:f>
              <c:strCache>
                <c:ptCount val="14"/>
                <c:pt idx="0">
                  <c:v>mar-22</c:v>
                </c:pt>
                <c:pt idx="1">
                  <c:v>abr-22</c:v>
                </c:pt>
                <c:pt idx="2">
                  <c:v>may-22</c:v>
                </c:pt>
                <c:pt idx="3">
                  <c:v>jun-22</c:v>
                </c:pt>
                <c:pt idx="4">
                  <c:v>jul-22</c:v>
                </c:pt>
                <c:pt idx="5">
                  <c:v>ago-22</c:v>
                </c:pt>
                <c:pt idx="6">
                  <c:v>sep-22</c:v>
                </c:pt>
                <c:pt idx="7">
                  <c:v>oct-22</c:v>
                </c:pt>
                <c:pt idx="8">
                  <c:v>nov-22</c:v>
                </c:pt>
                <c:pt idx="9">
                  <c:v>dic-22</c:v>
                </c:pt>
                <c:pt idx="10">
                  <c:v>ene-23</c:v>
                </c:pt>
                <c:pt idx="11">
                  <c:v>feb-23</c:v>
                </c:pt>
                <c:pt idx="12">
                  <c:v>mar-23</c:v>
                </c:pt>
                <c:pt idx="13">
                  <c:v>abr-23</c:v>
                </c:pt>
              </c:strCache>
            </c:strRef>
          </c:cat>
          <c:val>
            <c:numRef>
              <c:f>ACPM!$C$54:$C$67</c:f>
              <c:numCache>
                <c:formatCode>#,##0</c:formatCode>
                <c:ptCount val="14"/>
                <c:pt idx="0">
                  <c:v>9152.0580791007851</c:v>
                </c:pt>
                <c:pt idx="1">
                  <c:v>9152.0580791007851</c:v>
                </c:pt>
                <c:pt idx="2">
                  <c:v>9152.0580791007851</c:v>
                </c:pt>
                <c:pt idx="3">
                  <c:v>9152.0580791007851</c:v>
                </c:pt>
                <c:pt idx="4">
                  <c:v>9302.1339296365059</c:v>
                </c:pt>
                <c:pt idx="5">
                  <c:v>9302.1339296365059</c:v>
                </c:pt>
                <c:pt idx="6">
                  <c:v>9302.1339296365059</c:v>
                </c:pt>
                <c:pt idx="7">
                  <c:v>9302.1339296365059</c:v>
                </c:pt>
                <c:pt idx="8">
                  <c:v>9302.1339296365059</c:v>
                </c:pt>
                <c:pt idx="9">
                  <c:v>9302.1339296365059</c:v>
                </c:pt>
                <c:pt idx="10">
                  <c:v>9357.6538465445901</c:v>
                </c:pt>
                <c:pt idx="11">
                  <c:v>9357.5684117026994</c:v>
                </c:pt>
                <c:pt idx="12">
                  <c:v>9357.6344117027002</c:v>
                </c:pt>
                <c:pt idx="13">
                  <c:v>9357.5984117027001</c:v>
                </c:pt>
              </c:numCache>
            </c:numRef>
          </c:val>
          <c:smooth val="0"/>
          <c:extLst xmlns:c16r2="http://schemas.microsoft.com/office/drawing/2015/06/chart">
            <c:ext xmlns:c16="http://schemas.microsoft.com/office/drawing/2014/chart" uri="{C3380CC4-5D6E-409C-BE32-E72D297353CC}">
              <c16:uniqueId val="{00000005-FECB-465E-A55E-35F1B22236B4}"/>
            </c:ext>
          </c:extLst>
        </c:ser>
        <c:dLbls>
          <c:dLblPos val="ctr"/>
          <c:showLegendKey val="0"/>
          <c:showVal val="1"/>
          <c:showCatName val="0"/>
          <c:showSerName val="0"/>
          <c:showPercent val="0"/>
          <c:showBubbleSize val="0"/>
        </c:dLbls>
        <c:marker val="1"/>
        <c:smooth val="0"/>
        <c:axId val="467504248"/>
        <c:axId val="467506600"/>
      </c:lineChart>
      <c:dateAx>
        <c:axId val="467504248"/>
        <c:scaling>
          <c:orientation val="minMax"/>
        </c:scaling>
        <c:delete val="0"/>
        <c:axPos val="b"/>
        <c:majorGridlines>
          <c:spPr>
            <a:ln>
              <a:solidFill>
                <a:schemeClr val="dk1">
                  <a:lumMod val="15000"/>
                  <a:lumOff val="85000"/>
                </a:schemeClr>
              </a:solidFill>
            </a:ln>
            <a:effectLst/>
          </c:spPr>
        </c:majorGridlines>
        <c:numFmt formatCode="mmm\-yy"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506600"/>
        <c:crosses val="autoZero"/>
        <c:auto val="1"/>
        <c:lblOffset val="100"/>
        <c:baseTimeUnit val="months"/>
      </c:dateAx>
      <c:valAx>
        <c:axId val="467506600"/>
        <c:scaling>
          <c:orientation val="minMax"/>
        </c:scaling>
        <c:delete val="0"/>
        <c:axPos val="l"/>
        <c:majorGridlines>
          <c:spPr>
            <a:ln>
              <a:solidFill>
                <a:schemeClr val="dk1">
                  <a:lumMod val="15000"/>
                  <a:lumOff val="85000"/>
                </a:schemeClr>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7504248"/>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Histórico ACPM 2017 - 2023</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Pt>
            <c:idx val="73"/>
            <c:invertIfNegative val="0"/>
            <c:bubble3D val="0"/>
            <c:spPr>
              <a:solidFill>
                <a:srgbClr val="002060"/>
              </a:solidFill>
              <a:ln>
                <a:solidFill>
                  <a:srgbClr val="002060"/>
                </a:solidFill>
              </a:ln>
              <a:effectLst/>
            </c:spPr>
            <c:extLst xmlns:c16r2="http://schemas.microsoft.com/office/drawing/2015/06/chart">
              <c:ext xmlns:c16="http://schemas.microsoft.com/office/drawing/2014/chart" uri="{C3380CC4-5D6E-409C-BE32-E72D297353CC}">
                <c16:uniqueId val="{00000001-B720-4A65-813A-C1F9E33D3E2D}"/>
              </c:ext>
            </c:extLst>
          </c:dPt>
          <c:dPt>
            <c:idx val="76"/>
            <c:invertIfNegative val="0"/>
            <c:bubble3D val="0"/>
            <c:spPr>
              <a:solidFill>
                <a:srgbClr val="FFC000"/>
              </a:solidFill>
              <a:ln>
                <a:solidFill>
                  <a:srgbClr val="FFC000"/>
                </a:solidFill>
              </a:ln>
              <a:effectLst/>
            </c:spPr>
            <c:extLst xmlns:c16r2="http://schemas.microsoft.com/office/drawing/2015/06/chart">
              <c:ext xmlns:c16="http://schemas.microsoft.com/office/drawing/2014/chart" uri="{C3380CC4-5D6E-409C-BE32-E72D297353CC}">
                <c16:uniqueId val="{00000002-BE2E-42DC-93F7-3A19EDFF663E}"/>
              </c:ext>
            </c:extLst>
          </c:dPt>
          <c:cat>
            <c:numRef>
              <c:f>'Datos ACPM'!$B$74:$B$151</c:f>
              <c:numCache>
                <c:formatCode>mmm\-yy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numCache>
            </c:numRef>
          </c:cat>
          <c:val>
            <c:numRef>
              <c:f>'Datos ACPM'!$C$74:$C$151</c:f>
              <c:numCache>
                <c:formatCode>#,##0.00</c:formatCode>
                <c:ptCount val="77"/>
                <c:pt idx="0">
                  <c:v>7688.8</c:v>
                </c:pt>
                <c:pt idx="1">
                  <c:v>7727.2086340084561</c:v>
                </c:pt>
                <c:pt idx="2">
                  <c:v>7756</c:v>
                </c:pt>
                <c:pt idx="3">
                  <c:v>7747</c:v>
                </c:pt>
                <c:pt idx="4">
                  <c:v>7771</c:v>
                </c:pt>
                <c:pt idx="5">
                  <c:v>7791</c:v>
                </c:pt>
                <c:pt idx="6">
                  <c:v>7805</c:v>
                </c:pt>
                <c:pt idx="7">
                  <c:v>7901</c:v>
                </c:pt>
                <c:pt idx="8">
                  <c:v>8037.7433892795134</c:v>
                </c:pt>
                <c:pt idx="9">
                  <c:v>8037.7433892795134</c:v>
                </c:pt>
                <c:pt idx="10">
                  <c:v>8037.7433892795134</c:v>
                </c:pt>
                <c:pt idx="11">
                  <c:v>8197</c:v>
                </c:pt>
                <c:pt idx="12">
                  <c:v>8186.43</c:v>
                </c:pt>
                <c:pt idx="13">
                  <c:v>8323.98</c:v>
                </c:pt>
                <c:pt idx="14">
                  <c:v>8363.1404244620062</c:v>
                </c:pt>
                <c:pt idx="15">
                  <c:v>8363.1404244620062</c:v>
                </c:pt>
                <c:pt idx="16">
                  <c:v>8450.51</c:v>
                </c:pt>
                <c:pt idx="17">
                  <c:v>8610.4599999999991</c:v>
                </c:pt>
                <c:pt idx="18">
                  <c:v>8610.4599999999991</c:v>
                </c:pt>
                <c:pt idx="19">
                  <c:v>8610.4599999999991</c:v>
                </c:pt>
                <c:pt idx="20">
                  <c:v>8714.9598354220052</c:v>
                </c:pt>
                <c:pt idx="21">
                  <c:v>8822</c:v>
                </c:pt>
                <c:pt idx="22">
                  <c:v>8916</c:v>
                </c:pt>
                <c:pt idx="23">
                  <c:v>8916</c:v>
                </c:pt>
                <c:pt idx="24">
                  <c:v>8865</c:v>
                </c:pt>
                <c:pt idx="25">
                  <c:v>8974.9379978907891</c:v>
                </c:pt>
                <c:pt idx="26">
                  <c:v>9067.8033078907883</c:v>
                </c:pt>
                <c:pt idx="27">
                  <c:v>9067.8033078907883</c:v>
                </c:pt>
                <c:pt idx="28">
                  <c:v>9067.8033078907883</c:v>
                </c:pt>
                <c:pt idx="29">
                  <c:v>9067.8033078907883</c:v>
                </c:pt>
                <c:pt idx="30">
                  <c:v>9217.7714717826402</c:v>
                </c:pt>
                <c:pt idx="31">
                  <c:v>9217.2019717826406</c:v>
                </c:pt>
                <c:pt idx="32">
                  <c:v>9306.553981546489</c:v>
                </c:pt>
                <c:pt idx="33">
                  <c:v>9283.3710016645637</c:v>
                </c:pt>
                <c:pt idx="34">
                  <c:v>9271.9129617236031</c:v>
                </c:pt>
                <c:pt idx="35">
                  <c:v>9260.6517217826404</c:v>
                </c:pt>
                <c:pt idx="36">
                  <c:v>9456.3938295345488</c:v>
                </c:pt>
                <c:pt idx="37">
                  <c:v>9455.9732787593493</c:v>
                </c:pt>
                <c:pt idx="38">
                  <c:v>8388.069978759353</c:v>
                </c:pt>
                <c:pt idx="39">
                  <c:v>8388.069978759353</c:v>
                </c:pt>
                <c:pt idx="40">
                  <c:v>8388.069978759353</c:v>
                </c:pt>
                <c:pt idx="41">
                  <c:v>8388.069978759353</c:v>
                </c:pt>
                <c:pt idx="42">
                  <c:v>8238.09</c:v>
                </c:pt>
                <c:pt idx="43">
                  <c:v>8238.09</c:v>
                </c:pt>
                <c:pt idx="44">
                  <c:v>8237.5</c:v>
                </c:pt>
                <c:pt idx="45">
                  <c:v>8237.3267326121495</c:v>
                </c:pt>
                <c:pt idx="46">
                  <c:v>8236.6892326121597</c:v>
                </c:pt>
                <c:pt idx="47">
                  <c:v>8236.6892326121597</c:v>
                </c:pt>
                <c:pt idx="48">
                  <c:v>8364.9244298150697</c:v>
                </c:pt>
                <c:pt idx="49">
                  <c:v>8514.7387132791391</c:v>
                </c:pt>
                <c:pt idx="50">
                  <c:v>8664.7449632791395</c:v>
                </c:pt>
                <c:pt idx="51">
                  <c:v>8652.2276803862696</c:v>
                </c:pt>
                <c:pt idx="52">
                  <c:v>8652.2276803862696</c:v>
                </c:pt>
                <c:pt idx="53">
                  <c:v>8652.2276803862696</c:v>
                </c:pt>
                <c:pt idx="54">
                  <c:v>8652.2276803862696</c:v>
                </c:pt>
                <c:pt idx="55">
                  <c:v>8652.2276803862696</c:v>
                </c:pt>
                <c:pt idx="56">
                  <c:v>8802</c:v>
                </c:pt>
                <c:pt idx="57">
                  <c:v>8802</c:v>
                </c:pt>
                <c:pt idx="58">
                  <c:v>8802</c:v>
                </c:pt>
                <c:pt idx="59">
                  <c:v>8802</c:v>
                </c:pt>
                <c:pt idx="60">
                  <c:v>8982</c:v>
                </c:pt>
                <c:pt idx="61">
                  <c:v>9152.1274952405747</c:v>
                </c:pt>
                <c:pt idx="62">
                  <c:v>9152.1274952405747</c:v>
                </c:pt>
                <c:pt idx="63">
                  <c:v>9152.1274952405747</c:v>
                </c:pt>
                <c:pt idx="64">
                  <c:v>9152.1274952405747</c:v>
                </c:pt>
                <c:pt idx="65">
                  <c:v>9152.1274952405747</c:v>
                </c:pt>
                <c:pt idx="66">
                  <c:v>9152.1274952405747</c:v>
                </c:pt>
                <c:pt idx="67">
                  <c:v>9302.1339296365059</c:v>
                </c:pt>
                <c:pt idx="68">
                  <c:v>9302.1339296365059</c:v>
                </c:pt>
                <c:pt idx="69">
                  <c:v>9302.1339296365059</c:v>
                </c:pt>
                <c:pt idx="70">
                  <c:v>9302.5639296365098</c:v>
                </c:pt>
                <c:pt idx="71">
                  <c:v>9302.5539296365096</c:v>
                </c:pt>
                <c:pt idx="72">
                  <c:v>9302.48</c:v>
                </c:pt>
                <c:pt idx="73">
                  <c:v>9357.6538465445901</c:v>
                </c:pt>
                <c:pt idx="74">
                  <c:v>9357.5684117026994</c:v>
                </c:pt>
                <c:pt idx="75">
                  <c:v>9357.6344117027002</c:v>
                </c:pt>
                <c:pt idx="76">
                  <c:v>9357.5984117027001</c:v>
                </c:pt>
              </c:numCache>
            </c:numRef>
          </c:val>
          <c:extLst xmlns:c16r2="http://schemas.microsoft.com/office/drawing/2015/06/chart">
            <c:ext xmlns:c16="http://schemas.microsoft.com/office/drawing/2014/chart" uri="{C3380CC4-5D6E-409C-BE32-E72D297353CC}">
              <c16:uniqueId val="{00000001-2805-401C-A080-AD4DFAF3A339}"/>
            </c:ext>
          </c:extLst>
        </c:ser>
        <c:dLbls>
          <c:showLegendKey val="0"/>
          <c:showVal val="0"/>
          <c:showCatName val="0"/>
          <c:showSerName val="0"/>
          <c:showPercent val="0"/>
          <c:showBubbleSize val="0"/>
        </c:dLbls>
        <c:gapWidth val="219"/>
        <c:overlap val="-27"/>
        <c:axId val="467505032"/>
        <c:axId val="467506208"/>
      </c:barChart>
      <c:dateAx>
        <c:axId val="46750503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67506208"/>
        <c:crosses val="autoZero"/>
        <c:auto val="1"/>
        <c:lblOffset val="100"/>
        <c:baseTimeUnit val="months"/>
      </c:dateAx>
      <c:valAx>
        <c:axId val="467506208"/>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67505032"/>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sz="1400" b="1">
                <a:latin typeface="Arial" panose="020B0604020202020204" pitchFamily="34" charset="0"/>
                <a:cs typeface="Arial" panose="020B0604020202020204" pitchFamily="34" charset="0"/>
              </a:rPr>
              <a:t>comportamiento de la demanda de energía en Colombia</a:t>
            </a:r>
            <a:br>
              <a:rPr lang="es-CO" sz="1400" b="1">
                <a:latin typeface="Arial" panose="020B0604020202020204" pitchFamily="34" charset="0"/>
                <a:cs typeface="Arial" panose="020B0604020202020204" pitchFamily="34" charset="0"/>
              </a:rPr>
            </a:br>
            <a:r>
              <a:rPr lang="es-CO" sz="1400" b="1">
                <a:latin typeface="Arial" panose="020B0604020202020204" pitchFamily="34" charset="0"/>
                <a:cs typeface="Arial" panose="020B0604020202020204" pitchFamily="34" charset="0"/>
              </a:rPr>
              <a:t>2021 / 20212</a:t>
            </a:r>
          </a:p>
        </c:rich>
      </c:tx>
      <c:layout/>
      <c:overlay val="0"/>
      <c:spPr>
        <a:noFill/>
        <a:ln>
          <a:noFill/>
        </a:ln>
        <a:effectLst/>
      </c:spPr>
      <c:txPr>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6210071791152914E-2"/>
          <c:y val="0.21572139303482588"/>
          <c:w val="0.92528957945674661"/>
          <c:h val="0.43925694362831513"/>
        </c:manualLayout>
      </c:layout>
      <c:lineChart>
        <c:grouping val="standard"/>
        <c:varyColors val="0"/>
        <c:ser>
          <c:idx val="0"/>
          <c:order val="0"/>
          <c:tx>
            <c:strRef>
              <c:f>'Demanda de Energía'!$C$5</c:f>
              <c:strCache>
                <c:ptCount val="1"/>
                <c:pt idx="0">
                  <c:v>GWh</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'Demanda de Energía'!$B$42:$B$53</c:f>
              <c:strCache>
                <c:ptCount val="12"/>
                <c:pt idx="0">
                  <c:v>Abril 2022</c:v>
                </c:pt>
                <c:pt idx="1">
                  <c:v>Mayo 2022</c:v>
                </c:pt>
                <c:pt idx="2">
                  <c:v>Junio  2022</c:v>
                </c:pt>
                <c:pt idx="3">
                  <c:v>Julio 2022</c:v>
                </c:pt>
                <c:pt idx="4">
                  <c:v>Agosto 2022</c:v>
                </c:pt>
                <c:pt idx="5">
                  <c:v>Septiembre 2022</c:v>
                </c:pt>
                <c:pt idx="6">
                  <c:v>Octubre 2022</c:v>
                </c:pt>
                <c:pt idx="7">
                  <c:v>Noviembre 2022</c:v>
                </c:pt>
                <c:pt idx="8">
                  <c:v>Diciembre 2022</c:v>
                </c:pt>
                <c:pt idx="9">
                  <c:v>Enero 2023</c:v>
                </c:pt>
                <c:pt idx="10">
                  <c:v>Febrero 2023</c:v>
                </c:pt>
                <c:pt idx="11">
                  <c:v>Marzo 2023</c:v>
                </c:pt>
              </c:strCache>
            </c:strRef>
          </c:cat>
          <c:val>
            <c:numRef>
              <c:f>'Demanda de Energía'!$C$42:$C$53</c:f>
              <c:numCache>
                <c:formatCode>#,##0</c:formatCode>
                <c:ptCount val="12"/>
                <c:pt idx="0">
                  <c:v>6272</c:v>
                </c:pt>
                <c:pt idx="1">
                  <c:v>6577</c:v>
                </c:pt>
                <c:pt idx="2">
                  <c:v>6207</c:v>
                </c:pt>
                <c:pt idx="3">
                  <c:v>6564</c:v>
                </c:pt>
                <c:pt idx="4">
                  <c:v>6624</c:v>
                </c:pt>
                <c:pt idx="5">
                  <c:v>6409</c:v>
                </c:pt>
                <c:pt idx="6">
                  <c:v>6558</c:v>
                </c:pt>
                <c:pt idx="7">
                  <c:v>6301</c:v>
                </c:pt>
                <c:pt idx="8">
                  <c:v>6448</c:v>
                </c:pt>
                <c:pt idx="9">
                  <c:v>6393</c:v>
                </c:pt>
                <c:pt idx="10">
                  <c:v>6000.119999999999</c:v>
                </c:pt>
                <c:pt idx="11">
                  <c:v>6650.98</c:v>
                </c:pt>
              </c:numCache>
            </c:numRef>
          </c:val>
          <c:smooth val="0"/>
          <c:extLst xmlns:c16r2="http://schemas.microsoft.com/office/drawing/2015/06/chart">
            <c:ext xmlns:c16="http://schemas.microsoft.com/office/drawing/2014/chart" uri="{C3380CC4-5D6E-409C-BE32-E72D297353CC}">
              <c16:uniqueId val="{00000001-F6BB-4604-AF8B-65C63447BAE2}"/>
            </c:ext>
          </c:extLst>
        </c:ser>
        <c:dLbls>
          <c:dLblPos val="ctr"/>
          <c:showLegendKey val="0"/>
          <c:showVal val="1"/>
          <c:showCatName val="0"/>
          <c:showSerName val="0"/>
          <c:showPercent val="0"/>
          <c:showBubbleSize val="0"/>
        </c:dLbls>
        <c:marker val="1"/>
        <c:smooth val="0"/>
        <c:axId val="467505816"/>
        <c:axId val="467506992"/>
      </c:lineChart>
      <c:catAx>
        <c:axId val="46750581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506992"/>
        <c:crosses val="autoZero"/>
        <c:auto val="1"/>
        <c:lblAlgn val="ctr"/>
        <c:lblOffset val="100"/>
        <c:noMultiLvlLbl val="0"/>
      </c:catAx>
      <c:valAx>
        <c:axId val="467506992"/>
        <c:scaling>
          <c:orientation val="minMax"/>
          <c:min val="56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75058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Comportamiento de la demanda de energía en Colombia</a:t>
            </a:r>
          </a:p>
        </c:rich>
      </c:tx>
      <c:layout>
        <c:manualLayout>
          <c:xMode val="edge"/>
          <c:yMode val="edge"/>
          <c:x val="0.13101485541304769"/>
          <c:y val="3.7437236129716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1730391503810507E-2"/>
          <c:y val="0.18824706610636369"/>
          <c:w val="0.89657822731884285"/>
          <c:h val="0.6743448483677300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33B4-4829-AD97-2EF1879524D1}"/>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7BAB-415D-B8C9-5E219276C9DD}"/>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7BAB-415D-B8C9-5E219276C9D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7BAB-415D-B8C9-5E219276C9DD}"/>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7BAB-415D-B8C9-5E219276C9D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7BAB-415D-B8C9-5E219276C9DD}"/>
              </c:ext>
            </c:extLst>
          </c:dPt>
          <c:dLbls>
            <c:dLbl>
              <c:idx val="4"/>
              <c:layout>
                <c:manualLayout>
                  <c:x val="0"/>
                  <c:y val="1.16845144302219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BAB-415D-B8C9-5E219276C9DD}"/>
                </c:ext>
                <c:ext xmlns:c15="http://schemas.microsoft.com/office/drawing/2012/chart" uri="{CE6537A1-D6FC-4f65-9D91-7224C49458BB}">
                  <c15:layout/>
                </c:ext>
              </c:extLst>
            </c:dLbl>
            <c:dLbl>
              <c:idx val="5"/>
              <c:layout>
                <c:manualLayout>
                  <c:x val="1.7316014955037673E-3"/>
                  <c:y val="1.55793525736293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BAB-415D-B8C9-5E219276C9DD}"/>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'Demanda de Energía'!$B$59:$B$64</c:f>
              <c:strCache>
                <c:ptCount val="6"/>
                <c:pt idx="0">
                  <c:v>Marzo 2022 Mes</c:v>
                </c:pt>
                <c:pt idx="1">
                  <c:v>Marzo 2023 Mes</c:v>
                </c:pt>
                <c:pt idx="2">
                  <c:v>2022 Año Corrido</c:v>
                </c:pt>
                <c:pt idx="3">
                  <c:v>2023 Año Corrido</c:v>
                </c:pt>
                <c:pt idx="4">
                  <c:v>Anual 2022</c:v>
                </c:pt>
                <c:pt idx="5">
                  <c:v>Anual 2023</c:v>
                </c:pt>
              </c:strCache>
            </c:strRef>
          </c:cat>
          <c:val>
            <c:numRef>
              <c:f>'Demanda de Energía'!$C$59:$C$64</c:f>
              <c:numCache>
                <c:formatCode>#,##0.00</c:formatCode>
                <c:ptCount val="6"/>
                <c:pt idx="0">
                  <c:v>6535.31</c:v>
                </c:pt>
                <c:pt idx="1">
                  <c:v>6650.98</c:v>
                </c:pt>
                <c:pt idx="2">
                  <c:v>18691.560000000001</c:v>
                </c:pt>
                <c:pt idx="3">
                  <c:v>19044.099999999999</c:v>
                </c:pt>
                <c:pt idx="4">
                  <c:v>74970.009999999995</c:v>
                </c:pt>
                <c:pt idx="5">
                  <c:v>77066.289999999994</c:v>
                </c:pt>
              </c:numCache>
            </c:numRef>
          </c:val>
          <c:extLst xmlns:c16r2="http://schemas.microsoft.com/office/drawing/2015/06/chart">
            <c:ext xmlns:c16="http://schemas.microsoft.com/office/drawing/2014/chart" uri="{C3380CC4-5D6E-409C-BE32-E72D297353CC}">
              <c16:uniqueId val="{00000008-7BAB-415D-B8C9-5E219276C9DD}"/>
            </c:ext>
          </c:extLst>
        </c:ser>
        <c:dLbls>
          <c:showLegendKey val="0"/>
          <c:showVal val="0"/>
          <c:showCatName val="0"/>
          <c:showSerName val="0"/>
          <c:showPercent val="0"/>
          <c:showBubbleSize val="0"/>
        </c:dLbls>
        <c:gapWidth val="219"/>
        <c:overlap val="-27"/>
        <c:axId val="470444208"/>
        <c:axId val="470445384"/>
      </c:barChart>
      <c:catAx>
        <c:axId val="47044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0445384"/>
        <c:crosses val="autoZero"/>
        <c:auto val="1"/>
        <c:lblAlgn val="ctr"/>
        <c:lblOffset val="100"/>
        <c:noMultiLvlLbl val="0"/>
      </c:catAx>
      <c:valAx>
        <c:axId val="4704453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70444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Piratería Terrestre 2019 - 2023</a:t>
            </a:r>
          </a:p>
        </c:rich>
      </c:tx>
      <c:layout>
        <c:manualLayout>
          <c:xMode val="edge"/>
          <c:yMode val="edge"/>
          <c:x val="0.34437293227905452"/>
          <c:y val="3.8297672030126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Piratería!$C$5</c:f>
              <c:strCache>
                <c:ptCount val="1"/>
                <c:pt idx="0">
                  <c:v>2019</c:v>
                </c:pt>
              </c:strCache>
            </c:strRef>
          </c:tx>
          <c:spPr>
            <a:solidFill>
              <a:srgbClr val="934607"/>
            </a:solidFill>
            <a:ln>
              <a:solidFill>
                <a:srgbClr val="934607"/>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Piratería!$B$6:$B$17</c:f>
              <c:strCache>
                <c:ptCount val="3"/>
                <c:pt idx="0">
                  <c:v>Enero</c:v>
                </c:pt>
                <c:pt idx="1">
                  <c:v>Febrero</c:v>
                </c:pt>
                <c:pt idx="2">
                  <c:v>Marzo </c:v>
                </c:pt>
              </c:strCache>
            </c:strRef>
          </c:cat>
          <c:val>
            <c:numRef>
              <c:f>Piratería!$C$6:$C$17</c:f>
              <c:numCache>
                <c:formatCode>0</c:formatCode>
                <c:ptCount val="3"/>
                <c:pt idx="0">
                  <c:v>20</c:v>
                </c:pt>
                <c:pt idx="1">
                  <c:v>35</c:v>
                </c:pt>
                <c:pt idx="2">
                  <c:v>28</c:v>
                </c:pt>
              </c:numCache>
            </c:numRef>
          </c:val>
          <c:extLst xmlns:c16r2="http://schemas.microsoft.com/office/drawing/2015/06/chart">
            <c:ext xmlns:c16="http://schemas.microsoft.com/office/drawing/2014/chart" uri="{C3380CC4-5D6E-409C-BE32-E72D297353CC}">
              <c16:uniqueId val="{00000000-0CA1-4D9D-89B1-361CA906C4AD}"/>
            </c:ext>
          </c:extLst>
        </c:ser>
        <c:ser>
          <c:idx val="1"/>
          <c:order val="1"/>
          <c:tx>
            <c:strRef>
              <c:f>Piratería!$D$5</c:f>
              <c:strCache>
                <c:ptCount val="1"/>
                <c:pt idx="0">
                  <c:v>2020</c:v>
                </c:pt>
              </c:strCache>
            </c:strRef>
          </c:tx>
          <c:spPr>
            <a:solidFill>
              <a:srgbClr val="32879E"/>
            </a:solidFill>
            <a:ln>
              <a:solidFill>
                <a:srgbClr val="32879E"/>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Piratería!$B$6:$B$17</c:f>
              <c:strCache>
                <c:ptCount val="3"/>
                <c:pt idx="0">
                  <c:v>Enero</c:v>
                </c:pt>
                <c:pt idx="1">
                  <c:v>Febrero</c:v>
                </c:pt>
                <c:pt idx="2">
                  <c:v>Marzo </c:v>
                </c:pt>
              </c:strCache>
            </c:strRef>
          </c:cat>
          <c:val>
            <c:numRef>
              <c:f>Piratería!$D$6:$D$17</c:f>
              <c:numCache>
                <c:formatCode>0</c:formatCode>
                <c:ptCount val="3"/>
                <c:pt idx="0">
                  <c:v>41</c:v>
                </c:pt>
                <c:pt idx="1">
                  <c:v>24</c:v>
                </c:pt>
                <c:pt idx="2">
                  <c:v>19</c:v>
                </c:pt>
              </c:numCache>
            </c:numRef>
          </c:val>
          <c:extLst xmlns:c16r2="http://schemas.microsoft.com/office/drawing/2015/06/chart">
            <c:ext xmlns:c16="http://schemas.microsoft.com/office/drawing/2014/chart" uri="{C3380CC4-5D6E-409C-BE32-E72D297353CC}">
              <c16:uniqueId val="{00000001-0CA1-4D9D-89B1-361CA906C4AD}"/>
            </c:ext>
          </c:extLst>
        </c:ser>
        <c:ser>
          <c:idx val="2"/>
          <c:order val="2"/>
          <c:tx>
            <c:strRef>
              <c:f>Piratería!$E$5</c:f>
              <c:strCache>
                <c:ptCount val="1"/>
                <c:pt idx="0">
                  <c:v>2021</c:v>
                </c:pt>
              </c:strCache>
            </c:strRef>
          </c:tx>
          <c:spPr>
            <a:solidFill>
              <a:schemeClr val="bg1">
                <a:lumMod val="50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Piratería!$B$6:$B$17</c:f>
              <c:strCache>
                <c:ptCount val="3"/>
                <c:pt idx="0">
                  <c:v>Enero</c:v>
                </c:pt>
                <c:pt idx="1">
                  <c:v>Febrero</c:v>
                </c:pt>
                <c:pt idx="2">
                  <c:v>Marzo </c:v>
                </c:pt>
              </c:strCache>
            </c:strRef>
          </c:cat>
          <c:val>
            <c:numRef>
              <c:f>Piratería!$E$6:$E$17</c:f>
              <c:numCache>
                <c:formatCode>0</c:formatCode>
                <c:ptCount val="3"/>
                <c:pt idx="0">
                  <c:v>5</c:v>
                </c:pt>
                <c:pt idx="1">
                  <c:v>13</c:v>
                </c:pt>
                <c:pt idx="2">
                  <c:v>15</c:v>
                </c:pt>
              </c:numCache>
            </c:numRef>
          </c:val>
          <c:extLst xmlns:c16r2="http://schemas.microsoft.com/office/drawing/2015/06/chart">
            <c:ext xmlns:c16="http://schemas.microsoft.com/office/drawing/2014/chart" uri="{C3380CC4-5D6E-409C-BE32-E72D297353CC}">
              <c16:uniqueId val="{00000002-0CA1-4D9D-89B1-361CA906C4AD}"/>
            </c:ext>
          </c:extLst>
        </c:ser>
        <c:ser>
          <c:idx val="3"/>
          <c:order val="3"/>
          <c:tx>
            <c:strRef>
              <c:f>Piratería!$F$5</c:f>
              <c:strCache>
                <c:ptCount val="1"/>
                <c:pt idx="0">
                  <c:v>2022</c:v>
                </c:pt>
              </c:strCache>
            </c:strRef>
          </c:tx>
          <c:spPr>
            <a:solidFill>
              <a:srgbClr val="FFC000"/>
            </a:solidFill>
            <a:ln>
              <a:solidFill>
                <a:srgbClr val="FFC000"/>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Piratería!$B$6:$B$17</c:f>
              <c:strCache>
                <c:ptCount val="3"/>
                <c:pt idx="0">
                  <c:v>Enero</c:v>
                </c:pt>
                <c:pt idx="1">
                  <c:v>Febrero</c:v>
                </c:pt>
                <c:pt idx="2">
                  <c:v>Marzo </c:v>
                </c:pt>
              </c:strCache>
            </c:strRef>
          </c:cat>
          <c:val>
            <c:numRef>
              <c:f>Piratería!$F$6:$F$17</c:f>
              <c:numCache>
                <c:formatCode>0</c:formatCode>
                <c:ptCount val="3"/>
                <c:pt idx="0">
                  <c:v>16</c:v>
                </c:pt>
                <c:pt idx="1">
                  <c:v>10</c:v>
                </c:pt>
                <c:pt idx="2">
                  <c:v>10</c:v>
                </c:pt>
              </c:numCache>
            </c:numRef>
          </c:val>
          <c:extLst xmlns:c16r2="http://schemas.microsoft.com/office/drawing/2015/06/chart">
            <c:ext xmlns:c16="http://schemas.microsoft.com/office/drawing/2014/chart" uri="{C3380CC4-5D6E-409C-BE32-E72D297353CC}">
              <c16:uniqueId val="{00000000-ADF8-4927-9829-242F3005D0CF}"/>
            </c:ext>
          </c:extLst>
        </c:ser>
        <c:ser>
          <c:idx val="4"/>
          <c:order val="4"/>
          <c:tx>
            <c:strRef>
              <c:f>Piratería!$G$5</c:f>
              <c:strCache>
                <c:ptCount val="1"/>
                <c:pt idx="0">
                  <c:v>2023</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Piratería!$B$6:$B$17</c:f>
              <c:strCache>
                <c:ptCount val="3"/>
                <c:pt idx="0">
                  <c:v>Enero</c:v>
                </c:pt>
                <c:pt idx="1">
                  <c:v>Febrero</c:v>
                </c:pt>
                <c:pt idx="2">
                  <c:v>Marzo </c:v>
                </c:pt>
              </c:strCache>
            </c:strRef>
          </c:cat>
          <c:val>
            <c:numRef>
              <c:f>Piratería!$G$6:$G$17</c:f>
              <c:numCache>
                <c:formatCode>0</c:formatCode>
                <c:ptCount val="3"/>
                <c:pt idx="0">
                  <c:v>12</c:v>
                </c:pt>
                <c:pt idx="1">
                  <c:v>14</c:v>
                </c:pt>
                <c:pt idx="2">
                  <c:v>2</c:v>
                </c:pt>
              </c:numCache>
            </c:numRef>
          </c:val>
          <c:extLst xmlns:c16r2="http://schemas.microsoft.com/office/drawing/2015/06/chart">
            <c:ext xmlns:c16="http://schemas.microsoft.com/office/drawing/2014/chart" uri="{C3380CC4-5D6E-409C-BE32-E72D297353CC}">
              <c16:uniqueId val="{00000019-E036-43E7-96B3-0C08033FF730}"/>
            </c:ext>
          </c:extLst>
        </c:ser>
        <c:dLbls>
          <c:dLblPos val="outEnd"/>
          <c:showLegendKey val="0"/>
          <c:showVal val="1"/>
          <c:showCatName val="0"/>
          <c:showSerName val="0"/>
          <c:showPercent val="0"/>
          <c:showBubbleSize val="0"/>
        </c:dLbls>
        <c:gapWidth val="219"/>
        <c:overlap val="-27"/>
        <c:axId val="470448912"/>
        <c:axId val="470445776"/>
      </c:barChart>
      <c:catAx>
        <c:axId val="47044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70445776"/>
        <c:crosses val="autoZero"/>
        <c:auto val="1"/>
        <c:lblAlgn val="ctr"/>
        <c:lblOffset val="100"/>
        <c:noMultiLvlLbl val="0"/>
      </c:catAx>
      <c:valAx>
        <c:axId val="47044577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704489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baseline="0">
                <a:solidFill>
                  <a:schemeClr val="tx1"/>
                </a:solidFill>
                <a:latin typeface="Arial" panose="020B0604020202020204" pitchFamily="34" charset="0"/>
                <a:ea typeface="+mn-ea"/>
                <a:cs typeface="Arial" panose="020B0604020202020204" pitchFamily="34" charset="0"/>
              </a:defRPr>
            </a:pPr>
            <a:r>
              <a:rPr lang="es-CO" sz="1100">
                <a:solidFill>
                  <a:schemeClr val="tx1"/>
                </a:solidFill>
              </a:rPr>
              <a:t>Lesionados 2023</a:t>
            </a:r>
          </a:p>
          <a:p>
            <a:pPr>
              <a:defRPr sz="1100">
                <a:solidFill>
                  <a:schemeClr val="tx1"/>
                </a:solidFill>
              </a:defRPr>
            </a:pPr>
            <a:r>
              <a:rPr lang="es-CO" sz="1100">
                <a:solidFill>
                  <a:schemeClr val="tx1"/>
                </a:solidFill>
              </a:rPr>
              <a:t>ene</a:t>
            </a:r>
            <a:r>
              <a:rPr lang="es-CO" sz="1100" baseline="0">
                <a:solidFill>
                  <a:schemeClr val="tx1"/>
                </a:solidFill>
              </a:rPr>
              <a:t> - feb</a:t>
            </a:r>
            <a:endParaRPr lang="es-CO" sz="1100">
              <a:solidFill>
                <a:schemeClr val="tx1"/>
              </a:solidFill>
            </a:endParaRPr>
          </a:p>
        </c:rich>
      </c:tx>
      <c:layout/>
      <c:overlay val="0"/>
      <c:spPr>
        <a:noFill/>
        <a:ln>
          <a:noFill/>
        </a:ln>
        <a:effectLst/>
      </c:spPr>
      <c:txPr>
        <a:bodyPr rot="0" spcFirstLastPara="1" vertOverflow="ellipsis" vert="horz" wrap="square" anchor="ctr" anchorCtr="1"/>
        <a:lstStyle/>
        <a:p>
          <a:pPr>
            <a:defRPr sz="110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019771406734691"/>
          <c:y val="0.13467696019659864"/>
          <c:w val="0.78170458815126187"/>
          <c:h val="0.8653109324465369"/>
        </c:manualLayout>
      </c:layout>
      <c:pie3DChart>
        <c:varyColors val="1"/>
        <c:ser>
          <c:idx val="0"/>
          <c:order val="0"/>
          <c:spPr>
            <a:solidFill>
              <a:srgbClr val="32879E"/>
            </a:solidFill>
          </c:spPr>
          <c:explosion val="19"/>
          <c:dPt>
            <c:idx val="0"/>
            <c:bubble3D val="0"/>
            <c:explosion val="6"/>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0E95-40B0-A5B1-03E9F7BB04AD}"/>
              </c:ext>
            </c:extLst>
          </c:dPt>
          <c:dPt>
            <c:idx val="1"/>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0E95-40B0-A5B1-03E9F7BB04AD}"/>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dLbl>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'Accidentalidad Vial'!$Q$86:$S$86</c:f>
              <c:strCache>
                <c:ptCount val="2"/>
                <c:pt idx="0">
                  <c:v>Otros Actores</c:v>
                </c:pt>
                <c:pt idx="1">
                  <c:v>Implica Transporte de Carga</c:v>
                </c:pt>
              </c:strCache>
            </c:strRef>
          </c:cat>
          <c:val>
            <c:numRef>
              <c:f>'Accidentalidad Vial'!$Q$85:$R$85</c:f>
              <c:numCache>
                <c:formatCode>0%</c:formatCode>
                <c:ptCount val="2"/>
                <c:pt idx="0">
                  <c:v>0.92294578929423798</c:v>
                </c:pt>
                <c:pt idx="1">
                  <c:v>7.7054210705762016E-2</c:v>
                </c:pt>
              </c:numCache>
            </c:numRef>
          </c:val>
          <c:extLst xmlns:c16r2="http://schemas.microsoft.com/office/drawing/2015/06/chart">
            <c:ext xmlns:c16="http://schemas.microsoft.com/office/drawing/2014/chart" uri="{C3380CC4-5D6E-409C-BE32-E72D297353CC}">
              <c16:uniqueId val="{00000004-0E95-40B0-A5B1-03E9F7BB04AD}"/>
            </c:ext>
          </c:extLst>
        </c:ser>
        <c:dLbls>
          <c:dLblPos val="outEnd"/>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cap="none" baseline="0">
                <a:solidFill>
                  <a:schemeClr val="tx1">
                    <a:lumMod val="95000"/>
                    <a:lumOff val="5000"/>
                  </a:schemeClr>
                </a:solidFill>
                <a:latin typeface="Arial" panose="020B0604020202020204" pitchFamily="34" charset="0"/>
                <a:cs typeface="Arial" panose="020B0604020202020204" pitchFamily="34" charset="0"/>
              </a:rPr>
              <a:t>Víctimas fatales según departamento</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84A-415D-9969-9B2CE9CF42E5}"/>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84A-415D-9969-9B2CE9CF42E5}"/>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84A-415D-9969-9B2CE9CF42E5}"/>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84A-415D-9969-9B2CE9CF42E5}"/>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84A-415D-9969-9B2CE9CF42E5}"/>
              </c:ext>
            </c:extLst>
          </c:dPt>
          <c:dPt>
            <c:idx val="5"/>
            <c:bubble3D val="0"/>
            <c:spPr>
              <a:solidFill>
                <a:schemeClr val="accent1">
                  <a:lumMod val="20000"/>
                  <a:lumOff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84A-415D-9969-9B2CE9CF42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'Accidentalidad Vial'!$L$97:$L$101</c:f>
            </c:multiLvlStrRef>
          </c:cat>
          <c:val>
            <c:numRef>
              <c:f>'Accidentalidad Vial'!$O$97:$O$101</c:f>
            </c:numRef>
          </c:val>
          <c:extLst xmlns:c16r2="http://schemas.microsoft.com/office/drawing/2015/06/chart">
            <c:ext xmlns:c16="http://schemas.microsoft.com/office/drawing/2014/chart" uri="{C3380CC4-5D6E-409C-BE32-E72D297353CC}">
              <c16:uniqueId val="{0000000C-E84A-415D-9969-9B2CE9CF42E5}"/>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79442217177181762"/>
          <c:y val="0.27192420727480032"/>
          <c:w val="0.20557782822818241"/>
          <c:h val="0.427775110663316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Victimas de accidentes con Transporte de Carga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4587178525332259E-2"/>
          <c:y val="0.21500084533073771"/>
          <c:w val="0.91606829490253028"/>
          <c:h val="0.53253825737120197"/>
        </c:manualLayout>
      </c:layout>
      <c:barChart>
        <c:barDir val="col"/>
        <c:grouping val="clustered"/>
        <c:varyColors val="0"/>
        <c:ser>
          <c:idx val="0"/>
          <c:order val="0"/>
          <c:tx>
            <c:strRef>
              <c:f>'Accidentalidad Vial'!$C$109:$C$110</c:f>
              <c:strCache>
                <c:ptCount val="2"/>
                <c:pt idx="0">
                  <c:v>Fatales</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Vial'!$B$111:$B$115</c:f>
            </c:multiLvlStrRef>
          </c:cat>
          <c:val>
            <c:numRef>
              <c:f>'Accidentalidad Vial'!$C$111:$C$115</c:f>
            </c:numRef>
          </c:val>
          <c:extLst xmlns:c16r2="http://schemas.microsoft.com/office/drawing/2015/06/chart">
            <c:ext xmlns:c16="http://schemas.microsoft.com/office/drawing/2014/chart" uri="{C3380CC4-5D6E-409C-BE32-E72D297353CC}">
              <c16:uniqueId val="{00000000-0A94-4D1A-AF87-1AFA4E123DA7}"/>
            </c:ext>
          </c:extLst>
        </c:ser>
        <c:ser>
          <c:idx val="1"/>
          <c:order val="1"/>
          <c:tx>
            <c:strRef>
              <c:f>'Accidentalidad Vial'!$D$109:$D$110</c:f>
              <c:strCache>
                <c:ptCount val="2"/>
                <c:pt idx="0">
                  <c:v>Lesionados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Vial'!$B$111:$B$115</c:f>
            </c:multiLvlStrRef>
          </c:cat>
          <c:val>
            <c:numRef>
              <c:f>'Accidentalidad Vial'!$D$111:$D$115</c:f>
            </c:numRef>
          </c:val>
          <c:extLst xmlns:c16r2="http://schemas.microsoft.com/office/drawing/2015/06/chart">
            <c:ext xmlns:c16="http://schemas.microsoft.com/office/drawing/2014/chart" uri="{C3380CC4-5D6E-409C-BE32-E72D297353CC}">
              <c16:uniqueId val="{00000001-0A94-4D1A-AF87-1AFA4E123DA7}"/>
            </c:ext>
          </c:extLst>
        </c:ser>
        <c:dLbls>
          <c:dLblPos val="outEnd"/>
          <c:showLegendKey val="0"/>
          <c:showVal val="1"/>
          <c:showCatName val="0"/>
          <c:showSerName val="0"/>
          <c:showPercent val="0"/>
          <c:showBubbleSize val="0"/>
        </c:dLbls>
        <c:gapWidth val="219"/>
        <c:overlap val="-27"/>
        <c:axId val="470446952"/>
        <c:axId val="470447736"/>
      </c:barChart>
      <c:catAx>
        <c:axId val="470446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70447736"/>
        <c:crosses val="autoZero"/>
        <c:auto val="1"/>
        <c:lblAlgn val="ctr"/>
        <c:lblOffset val="100"/>
        <c:noMultiLvlLbl val="0"/>
      </c:catAx>
      <c:valAx>
        <c:axId val="470447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70446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departamento</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Vial'!$C$47:$C$48</c:f>
              <c:strCache>
                <c:ptCount val="2"/>
                <c:pt idx="0">
                  <c:v>2022</c:v>
                </c:pt>
              </c:strCache>
            </c:strRef>
          </c:tx>
          <c:spPr>
            <a:solidFill>
              <a:srgbClr val="FFC000"/>
            </a:solidFill>
            <a:ln>
              <a:noFill/>
            </a:ln>
            <a:effectLst/>
          </c:spPr>
          <c:invertIfNegative val="0"/>
          <c:dLbls>
            <c:dLbl>
              <c:idx val="2"/>
              <c:layout>
                <c:manualLayout>
                  <c:x val="0"/>
                  <c:y val="7.4396153660276111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6A1-4D89-B981-396D5149EED3}"/>
                </c:ext>
                <c:ext xmlns:c15="http://schemas.microsoft.com/office/drawing/2012/chart" uri="{CE6537A1-D6FC-4f65-9D91-7224C49458BB}">
                  <c15:layout/>
                </c:ext>
              </c:extLst>
            </c:dLbl>
            <c:dLbl>
              <c:idx val="3"/>
              <c:layout>
                <c:manualLayout>
                  <c:x val="0"/>
                  <c:y val="1.4879230732055292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6A1-4D89-B981-396D5149EED3}"/>
                </c:ext>
                <c:ext xmlns:c15="http://schemas.microsoft.com/office/drawing/2012/chart" uri="{CE6537A1-D6FC-4f65-9D91-7224C49458BB}">
                  <c15:layout/>
                </c:ext>
              </c:extLst>
            </c:dLbl>
            <c:dLbl>
              <c:idx val="5"/>
              <c:layout>
                <c:manualLayout>
                  <c:x val="-1.3058592878007961E-3"/>
                  <c:y val="1.4879230732055222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6A1-4D89-B981-396D5149EED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Vial'!$B$49:$B$55</c:f>
              <c:strCache>
                <c:ptCount val="7"/>
                <c:pt idx="0">
                  <c:v>Antioquia  </c:v>
                </c:pt>
                <c:pt idx="1">
                  <c:v>Valle Del Cauca</c:v>
                </c:pt>
                <c:pt idx="2">
                  <c:v>Bogotá DC </c:v>
                </c:pt>
                <c:pt idx="3">
                  <c:v>Cundinamarca</c:v>
                </c:pt>
                <c:pt idx="4">
                  <c:v>Santander</c:v>
                </c:pt>
                <c:pt idx="5">
                  <c:v>Bolívar</c:v>
                </c:pt>
                <c:pt idx="6">
                  <c:v>Tolima  </c:v>
                </c:pt>
              </c:strCache>
            </c:strRef>
          </c:cat>
          <c:val>
            <c:numRef>
              <c:f>'Accidentalidad Vial'!$C$49:$C$55</c:f>
              <c:numCache>
                <c:formatCode>#,##0</c:formatCode>
                <c:ptCount val="7"/>
                <c:pt idx="0">
                  <c:v>213</c:v>
                </c:pt>
                <c:pt idx="1">
                  <c:v>197</c:v>
                </c:pt>
                <c:pt idx="2">
                  <c:v>123</c:v>
                </c:pt>
                <c:pt idx="3">
                  <c:v>116</c:v>
                </c:pt>
                <c:pt idx="4">
                  <c:v>94</c:v>
                </c:pt>
                <c:pt idx="5">
                  <c:v>83</c:v>
                </c:pt>
                <c:pt idx="6">
                  <c:v>70</c:v>
                </c:pt>
              </c:numCache>
            </c:numRef>
          </c:val>
          <c:extLst xmlns:c16r2="http://schemas.microsoft.com/office/drawing/2015/06/chart">
            <c:ext xmlns:c16="http://schemas.microsoft.com/office/drawing/2014/chart" uri="{C3380CC4-5D6E-409C-BE32-E72D297353CC}">
              <c16:uniqueId val="{0000000C-6C13-43C5-B3DA-279A3DD4E3E4}"/>
            </c:ext>
          </c:extLst>
        </c:ser>
        <c:ser>
          <c:idx val="2"/>
          <c:order val="1"/>
          <c:tx>
            <c:strRef>
              <c:f>'Accidentalidad Vial'!$D$47:$D$48</c:f>
              <c:strCache>
                <c:ptCount val="2"/>
                <c:pt idx="0">
                  <c:v>2023</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Vial'!$B$49:$B$55</c:f>
              <c:strCache>
                <c:ptCount val="7"/>
                <c:pt idx="0">
                  <c:v>Antioquia  </c:v>
                </c:pt>
                <c:pt idx="1">
                  <c:v>Valle Del Cauca</c:v>
                </c:pt>
                <c:pt idx="2">
                  <c:v>Bogotá DC </c:v>
                </c:pt>
                <c:pt idx="3">
                  <c:v>Cundinamarca</c:v>
                </c:pt>
                <c:pt idx="4">
                  <c:v>Santander</c:v>
                </c:pt>
                <c:pt idx="5">
                  <c:v>Bolívar</c:v>
                </c:pt>
                <c:pt idx="6">
                  <c:v>Tolima  </c:v>
                </c:pt>
              </c:strCache>
            </c:strRef>
          </c:cat>
          <c:val>
            <c:numRef>
              <c:f>'Accidentalidad Vial'!$D$49:$D$55</c:f>
              <c:numCache>
                <c:formatCode>#,##0</c:formatCode>
                <c:ptCount val="7"/>
                <c:pt idx="0">
                  <c:v>236</c:v>
                </c:pt>
                <c:pt idx="1">
                  <c:v>206</c:v>
                </c:pt>
                <c:pt idx="2">
                  <c:v>150</c:v>
                </c:pt>
                <c:pt idx="3">
                  <c:v>145</c:v>
                </c:pt>
                <c:pt idx="4">
                  <c:v>98</c:v>
                </c:pt>
                <c:pt idx="5">
                  <c:v>88</c:v>
                </c:pt>
                <c:pt idx="6">
                  <c:v>83</c:v>
                </c:pt>
              </c:numCache>
            </c:numRef>
          </c:val>
          <c:extLst xmlns:c16r2="http://schemas.microsoft.com/office/drawing/2015/06/chart">
            <c:ext xmlns:c16="http://schemas.microsoft.com/office/drawing/2014/chart" uri="{C3380CC4-5D6E-409C-BE32-E72D297353CC}">
              <c16:uniqueId val="{00000000-8602-4FF0-8AC9-3550F28D602E}"/>
            </c:ext>
          </c:extLst>
        </c:ser>
        <c:dLbls>
          <c:showLegendKey val="0"/>
          <c:showVal val="0"/>
          <c:showCatName val="0"/>
          <c:showSerName val="0"/>
          <c:showPercent val="0"/>
          <c:showBubbleSize val="0"/>
        </c:dLbls>
        <c:gapWidth val="182"/>
        <c:axId val="470448128"/>
        <c:axId val="470449304"/>
      </c:barChart>
      <c:catAx>
        <c:axId val="470448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0449304"/>
        <c:crosses val="autoZero"/>
        <c:auto val="1"/>
        <c:lblAlgn val="ctr"/>
        <c:lblOffset val="100"/>
        <c:noMultiLvlLbl val="0"/>
      </c:catAx>
      <c:valAx>
        <c:axId val="4704493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04481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 Variación anual de ingresos nominales operacionales por subsector de servicios</a:t>
            </a:r>
          </a:p>
        </c:rich>
      </c:tx>
      <c:layout>
        <c:manualLayout>
          <c:xMode val="edge"/>
          <c:yMode val="edge"/>
          <c:x val="0.14762686096101413"/>
          <c:y val="4.24778642665000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859420149986668E-2"/>
          <c:y val="0.15008510902791189"/>
          <c:w val="0.93585226991727233"/>
          <c:h val="0.74092316055152185"/>
        </c:manualLayout>
      </c:layout>
      <c:lineChart>
        <c:grouping val="standard"/>
        <c:varyColors val="0"/>
        <c:ser>
          <c:idx val="0"/>
          <c:order val="0"/>
          <c:tx>
            <c:strRef>
              <c:f>'Datos EMS'!$B$1</c:f>
              <c:strCache>
                <c:ptCount val="1"/>
                <c:pt idx="0">
                  <c:v>Almacenamiento y actividades complementarias al transporte</c:v>
                </c:pt>
              </c:strCache>
            </c:strRef>
          </c:tx>
          <c:spPr>
            <a:ln w="15875" cap="rnd">
              <a:solidFill>
                <a:srgbClr val="002060"/>
              </a:solidFill>
              <a:round/>
            </a:ln>
            <a:effectLst/>
          </c:spPr>
          <c:marker>
            <c:symbol val="triangle"/>
            <c:size val="5"/>
            <c:spPr>
              <a:solidFill>
                <a:srgbClr val="002060"/>
              </a:solidFill>
              <a:ln w="9525">
                <a:solidFill>
                  <a:srgbClr val="002060"/>
                </a:solidFill>
              </a:ln>
              <a:effectLst/>
            </c:spPr>
          </c:marker>
          <c:dLbls>
            <c:dLbl>
              <c:idx val="9"/>
              <c:layout>
                <c:manualLayout>
                  <c:x val="-1.872749241258656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B7-4D26-B363-587D5292BE93}"/>
                </c:ext>
                <c:ext xmlns:c15="http://schemas.microsoft.com/office/drawing/2012/chart" uri="{CE6537A1-D6FC-4f65-9D91-7224C49458BB}">
                  <c15:layout/>
                </c:ext>
              </c:extLst>
            </c:dLbl>
            <c:dLbl>
              <c:idx val="25"/>
              <c:layout>
                <c:manualLayout>
                  <c:x val="-2.7370950449165002E-2"/>
                  <c:y val="-3.88235222188935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B7-4D26-B363-587D5292BE93}"/>
                </c:ext>
                <c:ext xmlns:c15="http://schemas.microsoft.com/office/drawing/2012/chart" uri="{CE6537A1-D6FC-4f65-9D91-7224C49458BB}">
                  <c15:layout/>
                </c:ext>
              </c:extLst>
            </c:dLbl>
            <c:dLbl>
              <c:idx val="31"/>
              <c:layout>
                <c:manualLayout>
                  <c:x val="-2.0168068752016238E-2"/>
                  <c:y val="3.52941111080850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B7-4D26-B363-587D5292BE93}"/>
                </c:ext>
                <c:ext xmlns:c15="http://schemas.microsoft.com/office/drawing/2012/chart" uri="{CE6537A1-D6FC-4f65-9D91-7224C49458BB}">
                  <c15:layout/>
                </c:ext>
              </c:extLst>
            </c:dLbl>
            <c:dLbl>
              <c:idx val="44"/>
              <c:layout>
                <c:manualLayout>
                  <c:x val="-1.7286916073156883E-2"/>
                  <c:y val="-2.82352888864680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95-4828-8A9C-7259C0D72B82}"/>
                </c:ext>
                <c:ext xmlns:c15="http://schemas.microsoft.com/office/drawing/2012/chart" uri="{CE6537A1-D6FC-4f65-9D91-7224C49458BB}">
                  <c15:layout/>
                </c:ext>
              </c:extLst>
            </c:dLbl>
            <c:dLbl>
              <c:idx val="48"/>
              <c:layout>
                <c:manualLayout>
                  <c:x val="-2.4587869380156006E-2"/>
                  <c:y val="-3.18471257718227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021-44C5-B185-EE269786241F}"/>
                </c:ext>
                <c:ext xmlns:c15="http://schemas.microsoft.com/office/drawing/2012/chart" uri="{CE6537A1-D6FC-4f65-9D91-7224C49458BB}">
                  <c15:layout/>
                </c:ext>
              </c:extLst>
            </c:dLbl>
            <c:dLbl>
              <c:idx val="49"/>
              <c:layout>
                <c:manualLayout>
                  <c:x val="-1.4529195542819458E-2"/>
                  <c:y val="-4.14012635033694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18C-4174-A9A7-0F2A4EE69F22}"/>
                </c:ext>
                <c:ext xmlns:c15="http://schemas.microsoft.com/office/drawing/2012/chart" uri="{CE6537A1-D6FC-4f65-9D91-7224C49458BB}">
                  <c15:layout/>
                </c:ext>
              </c:extLst>
            </c:dLbl>
            <c:dLbl>
              <c:idx val="5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413-4624-A92E-36D0AA2CA913}"/>
                </c:ext>
                <c:ext xmlns:c15="http://schemas.microsoft.com/office/drawing/2012/chart" uri="{CE6537A1-D6FC-4f65-9D91-7224C49458BB}"/>
              </c:extLst>
            </c:dLbl>
            <c:dLbl>
              <c:idx val="5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413-4624-A92E-36D0AA2CA913}"/>
                </c:ext>
                <c:ext xmlns:c15="http://schemas.microsoft.com/office/drawing/2012/chart" uri="{CE6537A1-D6FC-4f65-9D91-7224C49458BB}"/>
              </c:extLst>
            </c:dLbl>
            <c:dLbl>
              <c:idx val="5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413-4624-A92E-36D0AA2CA91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EMS'!$A$2:$A$63</c:f>
              <c:numCache>
                <c:formatCode>mmm\-yy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'Datos EMS'!$B$2:$B$63</c:f>
              <c:numCache>
                <c:formatCode>0.0</c:formatCode>
                <c:ptCount val="50"/>
                <c:pt idx="0">
                  <c:v>10.919700000000001</c:v>
                </c:pt>
                <c:pt idx="1">
                  <c:v>10.4049</c:v>
                </c:pt>
                <c:pt idx="2">
                  <c:v>9.2257999999999996</c:v>
                </c:pt>
                <c:pt idx="3">
                  <c:v>11.2766</c:v>
                </c:pt>
                <c:pt idx="4">
                  <c:v>8.8430999999999997</c:v>
                </c:pt>
                <c:pt idx="5">
                  <c:v>6.7763</c:v>
                </c:pt>
                <c:pt idx="6">
                  <c:v>13.9945</c:v>
                </c:pt>
                <c:pt idx="7">
                  <c:v>12.6761</c:v>
                </c:pt>
                <c:pt idx="8">
                  <c:v>11.4796</c:v>
                </c:pt>
                <c:pt idx="9">
                  <c:v>8.9320000000000004</c:v>
                </c:pt>
                <c:pt idx="10">
                  <c:v>4.8295000000000003</c:v>
                </c:pt>
                <c:pt idx="11">
                  <c:v>5.2915000000000001</c:v>
                </c:pt>
                <c:pt idx="12">
                  <c:v>5.2916876428426747</c:v>
                </c:pt>
                <c:pt idx="13">
                  <c:v>13.528326827805429</c:v>
                </c:pt>
                <c:pt idx="14">
                  <c:v>6.8293017897007076</c:v>
                </c:pt>
                <c:pt idx="15">
                  <c:v>-19.009767879823173</c:v>
                </c:pt>
                <c:pt idx="16">
                  <c:v>-23.513534914512533</c:v>
                </c:pt>
                <c:pt idx="17">
                  <c:v>-25.570824127962538</c:v>
                </c:pt>
                <c:pt idx="18">
                  <c:v>-27.257573668603996</c:v>
                </c:pt>
                <c:pt idx="19">
                  <c:v>-27.346765312551696</c:v>
                </c:pt>
                <c:pt idx="20">
                  <c:v>-20.325883177052035</c:v>
                </c:pt>
                <c:pt idx="21">
                  <c:v>-17.797015286715961</c:v>
                </c:pt>
                <c:pt idx="22">
                  <c:v>-14.041896182942949</c:v>
                </c:pt>
                <c:pt idx="23">
                  <c:v>-17.411680377553878</c:v>
                </c:pt>
                <c:pt idx="24">
                  <c:v>-12.086153922681191</c:v>
                </c:pt>
                <c:pt idx="25">
                  <c:v>-14.032226597768656</c:v>
                </c:pt>
                <c:pt idx="26">
                  <c:v>-2.6090731312561957</c:v>
                </c:pt>
                <c:pt idx="27">
                  <c:v>23.011185240226965</c:v>
                </c:pt>
                <c:pt idx="28">
                  <c:v>32.643449536395735</c:v>
                </c:pt>
                <c:pt idx="29">
                  <c:v>60.479103306220793</c:v>
                </c:pt>
                <c:pt idx="30">
                  <c:v>59.848991834255344</c:v>
                </c:pt>
                <c:pt idx="31">
                  <c:v>51.280611195760599</c:v>
                </c:pt>
                <c:pt idx="32">
                  <c:v>50.352636576056568</c:v>
                </c:pt>
                <c:pt idx="33">
                  <c:v>42.362122437778993</c:v>
                </c:pt>
                <c:pt idx="34">
                  <c:v>53.272189769939217</c:v>
                </c:pt>
                <c:pt idx="35">
                  <c:v>54.741057024517744</c:v>
                </c:pt>
                <c:pt idx="36">
                  <c:v>55.614434114001909</c:v>
                </c:pt>
                <c:pt idx="37">
                  <c:v>48.022668033365903</c:v>
                </c:pt>
                <c:pt idx="38">
                  <c:v>45.294696059815607</c:v>
                </c:pt>
                <c:pt idx="39">
                  <c:v>38</c:v>
                </c:pt>
                <c:pt idx="40">
                  <c:v>44.9</c:v>
                </c:pt>
                <c:pt idx="41">
                  <c:v>18.5</c:v>
                </c:pt>
                <c:pt idx="42">
                  <c:v>27.9</c:v>
                </c:pt>
                <c:pt idx="43">
                  <c:v>33.9</c:v>
                </c:pt>
                <c:pt idx="44">
                  <c:v>30.7</c:v>
                </c:pt>
                <c:pt idx="45">
                  <c:v>28.1</c:v>
                </c:pt>
                <c:pt idx="46">
                  <c:v>23.6</c:v>
                </c:pt>
                <c:pt idx="47">
                  <c:v>13.4</c:v>
                </c:pt>
                <c:pt idx="48">
                  <c:v>11.6</c:v>
                </c:pt>
                <c:pt idx="49">
                  <c:v>19.100000000000001</c:v>
                </c:pt>
              </c:numCache>
            </c:numRef>
          </c:val>
          <c:smooth val="0"/>
          <c:extLst xmlns:c16r2="http://schemas.microsoft.com/office/drawing/2015/06/chart">
            <c:ext xmlns:c16="http://schemas.microsoft.com/office/drawing/2014/chart" uri="{C3380CC4-5D6E-409C-BE32-E72D297353CC}">
              <c16:uniqueId val="{00000001-68FF-4769-B467-C95184303AAD}"/>
            </c:ext>
          </c:extLst>
        </c:ser>
        <c:ser>
          <c:idx val="1"/>
          <c:order val="1"/>
          <c:tx>
            <c:strRef>
              <c:f>'Datos EMS'!$C$1</c:f>
              <c:strCache>
                <c:ptCount val="1"/>
                <c:pt idx="0">
                  <c:v>Correo y servicios de mensajería</c:v>
                </c:pt>
              </c:strCache>
            </c:strRef>
          </c:tx>
          <c:spPr>
            <a:ln w="15875" cap="rnd">
              <a:solidFill>
                <a:srgbClr val="FFC000"/>
              </a:solidFill>
              <a:round/>
            </a:ln>
            <a:effectLst/>
          </c:spPr>
          <c:marker>
            <c:symbol val="circle"/>
            <c:size val="5"/>
            <c:spPr>
              <a:solidFill>
                <a:srgbClr val="FFC000"/>
              </a:solidFill>
              <a:ln w="9525">
                <a:solidFill>
                  <a:srgbClr val="FFC000"/>
                </a:solidFill>
              </a:ln>
              <a:effectLst/>
            </c:spPr>
          </c:marker>
          <c:dLbls>
            <c:dLbl>
              <c:idx val="3"/>
              <c:layout>
                <c:manualLayout>
                  <c:x val="-2.8811526788594628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B7-4D26-B363-587D5292BE93}"/>
                </c:ext>
                <c:ext xmlns:c15="http://schemas.microsoft.com/office/drawing/2012/chart" uri="{CE6537A1-D6FC-4f65-9D91-7224C49458BB}">
                  <c15:layout/>
                </c:ext>
              </c:extLst>
            </c:dLbl>
            <c:dLbl>
              <c:idx val="7"/>
              <c:layout>
                <c:manualLayout>
                  <c:x val="-2.8811526788594628E-2"/>
                  <c:y val="-2.823528888646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B7-4D26-B363-587D5292BE93}"/>
                </c:ext>
                <c:ext xmlns:c15="http://schemas.microsoft.com/office/drawing/2012/chart" uri="{CE6537A1-D6FC-4f65-9D91-7224C49458BB}">
                  <c15:layout/>
                </c:ext>
              </c:extLst>
            </c:dLbl>
            <c:dLbl>
              <c:idx val="18"/>
              <c:layout>
                <c:manualLayout>
                  <c:x val="-2.737095044916495E-2"/>
                  <c:y val="-4.23529333297020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2B7-4D26-B363-587D5292BE93}"/>
                </c:ext>
                <c:ext xmlns:c15="http://schemas.microsoft.com/office/drawing/2012/chart" uri="{CE6537A1-D6FC-4f65-9D91-7224C49458BB}">
                  <c15:layout/>
                </c:ext>
              </c:extLst>
            </c:dLbl>
            <c:dLbl>
              <c:idx val="27"/>
              <c:layout>
                <c:manualLayout>
                  <c:x val="-2.5930374109735164E-2"/>
                  <c:y val="3.176469999727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2B7-4D26-B363-587D5292BE93}"/>
                </c:ext>
                <c:ext xmlns:c15="http://schemas.microsoft.com/office/drawing/2012/chart" uri="{CE6537A1-D6FC-4f65-9D91-7224C49458BB}">
                  <c15:layout/>
                </c:ext>
              </c:extLst>
            </c:dLbl>
            <c:dLbl>
              <c:idx val="30"/>
              <c:layout>
                <c:manualLayout>
                  <c:x val="-2.5930374109735272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2B7-4D26-B363-587D5292BE93}"/>
                </c:ext>
                <c:ext xmlns:c15="http://schemas.microsoft.com/office/drawing/2012/chart" uri="{CE6537A1-D6FC-4f65-9D91-7224C49458BB}">
                  <c15:layout/>
                </c:ext>
              </c:extLst>
            </c:dLbl>
            <c:dLbl>
              <c:idx val="35"/>
              <c:layout>
                <c:manualLayout>
                  <c:x val="-2.5930374109735164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2B7-4D26-B363-587D5292BE93}"/>
                </c:ext>
                <c:ext xmlns:c15="http://schemas.microsoft.com/office/drawing/2012/chart" uri="{CE6537A1-D6FC-4f65-9D91-7224C49458BB}">
                  <c15:layout/>
                </c:ext>
              </c:extLst>
            </c:dLbl>
            <c:dLbl>
              <c:idx val="39"/>
              <c:layout>
                <c:manualLayout>
                  <c:x val="-2.593037410973527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2B7-4D26-B363-587D5292BE93}"/>
                </c:ext>
                <c:ext xmlns:c15="http://schemas.microsoft.com/office/drawing/2012/chart" uri="{CE6537A1-D6FC-4f65-9D91-7224C49458BB}">
                  <c15:layout/>
                </c:ext>
              </c:extLst>
            </c:dLbl>
            <c:dLbl>
              <c:idx val="44"/>
              <c:layout>
                <c:manualLayout>
                  <c:x val="-1.296518705486758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95-4828-8A9C-7259C0D72B82}"/>
                </c:ext>
                <c:ext xmlns:c15="http://schemas.microsoft.com/office/drawing/2012/chart" uri="{CE6537A1-D6FC-4f65-9D91-7224C49458BB}">
                  <c15:layout/>
                </c:ext>
              </c:extLst>
            </c:dLbl>
            <c:dLbl>
              <c:idx val="48"/>
              <c:layout>
                <c:manualLayout>
                  <c:x val="-1.5646825969190186E-2"/>
                  <c:y val="2.54777006174580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021-44C5-B185-EE269786241F}"/>
                </c:ext>
                <c:ext xmlns:c15="http://schemas.microsoft.com/office/drawing/2012/chart" uri="{CE6537A1-D6FC-4f65-9D91-7224C49458BB}">
                  <c15:layout/>
                </c:ext>
              </c:extLst>
            </c:dLbl>
            <c:dLbl>
              <c:idx val="49"/>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8C-4174-A9A7-0F2A4EE69F22}"/>
                </c:ext>
                <c:ext xmlns:c15="http://schemas.microsoft.com/office/drawing/2012/chart" uri="{CE6537A1-D6FC-4f65-9D91-7224C49458BB}">
                  <c15:layout/>
                </c:ext>
              </c:extLst>
            </c:dLbl>
            <c:dLbl>
              <c:idx val="5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413-4624-A92E-36D0AA2CA913}"/>
                </c:ext>
                <c:ext xmlns:c15="http://schemas.microsoft.com/office/drawing/2012/chart" uri="{CE6537A1-D6FC-4f65-9D91-7224C49458BB}"/>
              </c:extLst>
            </c:dLbl>
            <c:dLbl>
              <c:idx val="5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413-4624-A92E-36D0AA2CA913}"/>
                </c:ext>
                <c:ext xmlns:c15="http://schemas.microsoft.com/office/drawing/2012/chart" uri="{CE6537A1-D6FC-4f65-9D91-7224C49458BB}"/>
              </c:extLst>
            </c:dLbl>
            <c:dLbl>
              <c:idx val="5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413-4624-A92E-36D0AA2CA91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EMS'!$A$2:$A$63</c:f>
              <c:numCache>
                <c:formatCode>mmm\-yy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'Datos EMS'!$C$2:$C$63</c:f>
              <c:numCache>
                <c:formatCode>0.0</c:formatCode>
                <c:ptCount val="50"/>
                <c:pt idx="0">
                  <c:v>5.5873999999999997</c:v>
                </c:pt>
                <c:pt idx="1">
                  <c:v>12.1784</c:v>
                </c:pt>
                <c:pt idx="2">
                  <c:v>7.7276999999999996</c:v>
                </c:pt>
                <c:pt idx="3">
                  <c:v>9.9185999999999996</c:v>
                </c:pt>
                <c:pt idx="4">
                  <c:v>12.9726</c:v>
                </c:pt>
                <c:pt idx="5">
                  <c:v>5.8609</c:v>
                </c:pt>
                <c:pt idx="6">
                  <c:v>13.412599999999999</c:v>
                </c:pt>
                <c:pt idx="7">
                  <c:v>7.8479999999999999</c:v>
                </c:pt>
                <c:pt idx="8">
                  <c:v>9.7044999999999995</c:v>
                </c:pt>
                <c:pt idx="9">
                  <c:v>11.112500000000001</c:v>
                </c:pt>
                <c:pt idx="10">
                  <c:v>11.588699999999999</c:v>
                </c:pt>
                <c:pt idx="11">
                  <c:v>10.0358</c:v>
                </c:pt>
                <c:pt idx="12">
                  <c:v>6.8819966182250454</c:v>
                </c:pt>
                <c:pt idx="13">
                  <c:v>6.6935400723040743</c:v>
                </c:pt>
                <c:pt idx="14">
                  <c:v>-6.7268506212812724</c:v>
                </c:pt>
                <c:pt idx="15">
                  <c:v>-27.75004147291132</c:v>
                </c:pt>
                <c:pt idx="16">
                  <c:v>-5.9985545072364914</c:v>
                </c:pt>
                <c:pt idx="17">
                  <c:v>15.004185127862769</c:v>
                </c:pt>
                <c:pt idx="18">
                  <c:v>17.409059438483524</c:v>
                </c:pt>
                <c:pt idx="19">
                  <c:v>8.3710944471904156</c:v>
                </c:pt>
                <c:pt idx="20">
                  <c:v>13.877548279557899</c:v>
                </c:pt>
                <c:pt idx="21">
                  <c:v>10.000926677775837</c:v>
                </c:pt>
                <c:pt idx="22">
                  <c:v>11.75983664771212</c:v>
                </c:pt>
                <c:pt idx="23">
                  <c:v>20.455731624737197</c:v>
                </c:pt>
                <c:pt idx="24">
                  <c:v>12.883866553995006</c:v>
                </c:pt>
                <c:pt idx="25">
                  <c:v>7.8195233381189695</c:v>
                </c:pt>
                <c:pt idx="26">
                  <c:v>35.952534438581068</c:v>
                </c:pt>
                <c:pt idx="27">
                  <c:v>77.12244332436893</c:v>
                </c:pt>
                <c:pt idx="28">
                  <c:v>9.062592989128305</c:v>
                </c:pt>
                <c:pt idx="29">
                  <c:v>8.6491288847368963</c:v>
                </c:pt>
                <c:pt idx="30">
                  <c:v>3.4342238356264545</c:v>
                </c:pt>
                <c:pt idx="31">
                  <c:v>15.038412682002189</c:v>
                </c:pt>
                <c:pt idx="32">
                  <c:v>10.207284813064675</c:v>
                </c:pt>
                <c:pt idx="33">
                  <c:v>11.687258992754778</c:v>
                </c:pt>
                <c:pt idx="34">
                  <c:v>20.119331345865604</c:v>
                </c:pt>
                <c:pt idx="35">
                  <c:v>16.172643045037077</c:v>
                </c:pt>
                <c:pt idx="36">
                  <c:v>12.555989851951693</c:v>
                </c:pt>
                <c:pt idx="37">
                  <c:v>11.84151093864925</c:v>
                </c:pt>
                <c:pt idx="38">
                  <c:v>14.092733870513825</c:v>
                </c:pt>
                <c:pt idx="39">
                  <c:v>14.8</c:v>
                </c:pt>
                <c:pt idx="40">
                  <c:v>24.2</c:v>
                </c:pt>
                <c:pt idx="41">
                  <c:v>25.9</c:v>
                </c:pt>
                <c:pt idx="42">
                  <c:v>9</c:v>
                </c:pt>
                <c:pt idx="43">
                  <c:v>11.9</c:v>
                </c:pt>
                <c:pt idx="44">
                  <c:v>11.3</c:v>
                </c:pt>
                <c:pt idx="45">
                  <c:v>8.8000000000000007</c:v>
                </c:pt>
                <c:pt idx="46">
                  <c:v>2</c:v>
                </c:pt>
                <c:pt idx="47">
                  <c:v>1.1000000000000001</c:v>
                </c:pt>
                <c:pt idx="48">
                  <c:v>9.6</c:v>
                </c:pt>
                <c:pt idx="49">
                  <c:v>4</c:v>
                </c:pt>
              </c:numCache>
            </c:numRef>
          </c:val>
          <c:smooth val="0"/>
          <c:extLst xmlns:c16r2="http://schemas.microsoft.com/office/drawing/2015/06/chart">
            <c:ext xmlns:c16="http://schemas.microsoft.com/office/drawing/2014/chart" uri="{C3380CC4-5D6E-409C-BE32-E72D297353CC}">
              <c16:uniqueId val="{00000003-68FF-4769-B467-C95184303AAD}"/>
            </c:ext>
          </c:extLst>
        </c:ser>
        <c:dLbls>
          <c:showLegendKey val="0"/>
          <c:showVal val="0"/>
          <c:showCatName val="0"/>
          <c:showSerName val="0"/>
          <c:showPercent val="0"/>
          <c:showBubbleSize val="0"/>
        </c:dLbls>
        <c:marker val="1"/>
        <c:smooth val="0"/>
        <c:axId val="462325016"/>
        <c:axId val="462320312"/>
      </c:lineChart>
      <c:dateAx>
        <c:axId val="462325016"/>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0312"/>
        <c:crosses val="autoZero"/>
        <c:auto val="1"/>
        <c:lblOffset val="100"/>
        <c:baseTimeUnit val="months"/>
      </c:dateAx>
      <c:valAx>
        <c:axId val="4623203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5016"/>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ciudad</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Vial'!$C$63:$C$64</c:f>
              <c:strCache>
                <c:ptCount val="2"/>
                <c:pt idx="0">
                  <c:v>2022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Vial'!$B$65:$B$70</c:f>
              <c:strCache>
                <c:ptCount val="6"/>
                <c:pt idx="0">
                  <c:v>Bogotá DC</c:v>
                </c:pt>
                <c:pt idx="1">
                  <c:v>Cali</c:v>
                </c:pt>
                <c:pt idx="2">
                  <c:v>Medellín</c:v>
                </c:pt>
                <c:pt idx="3">
                  <c:v>Cartagena</c:v>
                </c:pt>
                <c:pt idx="4">
                  <c:v>Barranquilla</c:v>
                </c:pt>
                <c:pt idx="5">
                  <c:v>Villavicencio</c:v>
                </c:pt>
              </c:strCache>
            </c:strRef>
          </c:cat>
          <c:val>
            <c:numRef>
              <c:f>'Accidentalidad Vial'!$C$65:$C$70</c:f>
              <c:numCache>
                <c:formatCode>#,##0</c:formatCode>
                <c:ptCount val="6"/>
                <c:pt idx="0">
                  <c:v>123</c:v>
                </c:pt>
                <c:pt idx="1">
                  <c:v>56</c:v>
                </c:pt>
                <c:pt idx="2">
                  <c:v>53</c:v>
                </c:pt>
                <c:pt idx="3">
                  <c:v>53</c:v>
                </c:pt>
                <c:pt idx="4">
                  <c:v>39</c:v>
                </c:pt>
                <c:pt idx="5">
                  <c:v>35</c:v>
                </c:pt>
              </c:numCache>
            </c:numRef>
          </c:val>
          <c:extLst xmlns:c16r2="http://schemas.microsoft.com/office/drawing/2015/06/chart">
            <c:ext xmlns:c16="http://schemas.microsoft.com/office/drawing/2014/chart" uri="{C3380CC4-5D6E-409C-BE32-E72D297353CC}">
              <c16:uniqueId val="{0000000C-2808-4941-8D01-AE1B2E48CC13}"/>
            </c:ext>
          </c:extLst>
        </c:ser>
        <c:ser>
          <c:idx val="2"/>
          <c:order val="1"/>
          <c:tx>
            <c:strRef>
              <c:f>'Accidentalidad Vial'!$D$63:$D$64</c:f>
              <c:strCache>
                <c:ptCount val="2"/>
                <c:pt idx="0">
                  <c:v>2023</c:v>
                </c:pt>
              </c:strCache>
            </c:strRef>
          </c:tx>
          <c:spPr>
            <a:solidFill>
              <a:srgbClr val="002060"/>
            </a:solidFill>
            <a:ln>
              <a:noFill/>
            </a:ln>
            <a:effectLst/>
          </c:spPr>
          <c:invertIfNegative val="0"/>
          <c:dLbls>
            <c:dLbl>
              <c:idx val="5"/>
              <c:layout>
                <c:manualLayout>
                  <c:x val="-3.8648687689388714E-3"/>
                  <c:y val="-1.37220948056288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AD3-48DF-B881-FD1C2B39722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Vial'!$B$65:$B$70</c:f>
              <c:strCache>
                <c:ptCount val="6"/>
                <c:pt idx="0">
                  <c:v>Bogotá DC</c:v>
                </c:pt>
                <c:pt idx="1">
                  <c:v>Cali</c:v>
                </c:pt>
                <c:pt idx="2">
                  <c:v>Medellín</c:v>
                </c:pt>
                <c:pt idx="3">
                  <c:v>Cartagena</c:v>
                </c:pt>
                <c:pt idx="4">
                  <c:v>Barranquilla</c:v>
                </c:pt>
                <c:pt idx="5">
                  <c:v>Villavicencio</c:v>
                </c:pt>
              </c:strCache>
            </c:strRef>
          </c:cat>
          <c:val>
            <c:numRef>
              <c:f>'Accidentalidad Vial'!$D$65:$D$70</c:f>
              <c:numCache>
                <c:formatCode>#,##0</c:formatCode>
                <c:ptCount val="6"/>
                <c:pt idx="0">
                  <c:v>150</c:v>
                </c:pt>
                <c:pt idx="1">
                  <c:v>83</c:v>
                </c:pt>
                <c:pt idx="2">
                  <c:v>61</c:v>
                </c:pt>
                <c:pt idx="3">
                  <c:v>34</c:v>
                </c:pt>
                <c:pt idx="4">
                  <c:v>33</c:v>
                </c:pt>
                <c:pt idx="5">
                  <c:v>30</c:v>
                </c:pt>
              </c:numCache>
            </c:numRef>
          </c:val>
          <c:extLst xmlns:c16r2="http://schemas.microsoft.com/office/drawing/2015/06/chart">
            <c:ext xmlns:c16="http://schemas.microsoft.com/office/drawing/2014/chart" uri="{C3380CC4-5D6E-409C-BE32-E72D297353CC}">
              <c16:uniqueId val="{00000000-4944-4556-996C-201C5687DB17}"/>
            </c:ext>
          </c:extLst>
        </c:ser>
        <c:dLbls>
          <c:showLegendKey val="0"/>
          <c:showVal val="0"/>
          <c:showCatName val="0"/>
          <c:showSerName val="0"/>
          <c:showPercent val="0"/>
          <c:showBubbleSize val="0"/>
        </c:dLbls>
        <c:gapWidth val="182"/>
        <c:axId val="470449696"/>
        <c:axId val="470450088"/>
      </c:barChart>
      <c:catAx>
        <c:axId val="470449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0450088"/>
        <c:crosses val="autoZero"/>
        <c:auto val="1"/>
        <c:lblAlgn val="ctr"/>
        <c:lblOffset val="100"/>
        <c:noMultiLvlLbl val="0"/>
      </c:catAx>
      <c:valAx>
        <c:axId val="4704500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04496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v>2021</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Vial'!$B$23:$B$29</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Vial'!$C$23:$C$29</c:f>
              <c:numCache>
                <c:formatCode>#,##0</c:formatCode>
                <c:ptCount val="7"/>
                <c:pt idx="0">
                  <c:v>668</c:v>
                </c:pt>
                <c:pt idx="1">
                  <c:v>240</c:v>
                </c:pt>
                <c:pt idx="2">
                  <c:v>99</c:v>
                </c:pt>
                <c:pt idx="3">
                  <c:v>52</c:v>
                </c:pt>
                <c:pt idx="4">
                  <c:v>25</c:v>
                </c:pt>
                <c:pt idx="5">
                  <c:v>18</c:v>
                </c:pt>
                <c:pt idx="6">
                  <c:v>34</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tx>
            <c:v>2022</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Vial'!$B$23:$B$29</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Vial'!$D$23:$D$29</c:f>
              <c:numCache>
                <c:formatCode>#,##0</c:formatCode>
                <c:ptCount val="7"/>
                <c:pt idx="0">
                  <c:v>768</c:v>
                </c:pt>
                <c:pt idx="1">
                  <c:v>251</c:v>
                </c:pt>
                <c:pt idx="2">
                  <c:v>107</c:v>
                </c:pt>
                <c:pt idx="3">
                  <c:v>71</c:v>
                </c:pt>
                <c:pt idx="4">
                  <c:v>20</c:v>
                </c:pt>
                <c:pt idx="5">
                  <c:v>15</c:v>
                </c:pt>
                <c:pt idx="6">
                  <c:v>20</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470443032"/>
        <c:axId val="470443424"/>
      </c:barChart>
      <c:catAx>
        <c:axId val="470443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70443424"/>
        <c:crosses val="autoZero"/>
        <c:auto val="1"/>
        <c:lblAlgn val="ctr"/>
        <c:lblOffset val="100"/>
        <c:noMultiLvlLbl val="0"/>
      </c:catAx>
      <c:valAx>
        <c:axId val="470443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70443032"/>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r>
              <a: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rPr>
              <a:t>lesionados EN ACCIDENTES DE TRÁNSITO</a:t>
            </a:r>
          </a:p>
        </c:rich>
      </c:tx>
      <c:layout/>
      <c:overlay val="0"/>
      <c:spPr>
        <a:noFill/>
        <a:ln>
          <a:noFill/>
        </a:ln>
        <a:effectLst/>
      </c:spPr>
      <c:txPr>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dLbls>
          <c:showLegendKey val="0"/>
          <c:showVal val="0"/>
          <c:showCatName val="0"/>
          <c:showSerName val="0"/>
          <c:showPercent val="0"/>
          <c:showBubbleSize val="0"/>
          <c:showLeaderLines val="0"/>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t>Víctimas Fatales según causa del accidente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32137482921213E-2"/>
          <c:y val="0.22347620464382822"/>
          <c:w val="0.55626014479000951"/>
          <c:h val="0.6365273538277133"/>
        </c:manualLayout>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258-4112-A4B2-2D7F3DF2D4F2}"/>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258-4112-A4B2-2D7F3DF2D4F2}"/>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258-4112-A4B2-2D7F3DF2D4F2}"/>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258-4112-A4B2-2D7F3DF2D4F2}"/>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258-4112-A4B2-2D7F3DF2D4F2}"/>
              </c:ext>
            </c:extLst>
          </c:dPt>
          <c:dPt>
            <c:idx val="5"/>
            <c:bubble3D val="0"/>
            <c:spPr>
              <a:solidFill>
                <a:schemeClr val="accent3">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258-4112-A4B2-2D7F3DF2D4F2}"/>
              </c:ext>
            </c:extLst>
          </c:dPt>
          <c:dPt>
            <c:idx val="6"/>
            <c:bubble3D val="0"/>
            <c:spPr>
              <a:solidFill>
                <a:srgbClr val="C0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E258-4112-A4B2-2D7F3DF2D4F2}"/>
              </c:ext>
            </c:extLst>
          </c:dPt>
          <c:dPt>
            <c:idx val="7"/>
            <c:bubble3D val="0"/>
            <c:spPr>
              <a:solidFill>
                <a:schemeClr val="accent1">
                  <a:tint val="4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E258-4112-A4B2-2D7F3DF2D4F2}"/>
              </c:ext>
            </c:extLst>
          </c:dPt>
          <c:dLbls>
            <c:dLbl>
              <c:idx val="0"/>
              <c:layout>
                <c:manualLayout>
                  <c:x val="-5.8569409386635463E-2"/>
                  <c:y val="-0.12325595212979858"/>
                </c:manualLayout>
              </c:layout>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58-4112-A4B2-2D7F3DF2D4F2}"/>
                </c:ext>
                <c:ext xmlns:c15="http://schemas.microsoft.com/office/drawing/2012/chart" uri="{CE6537A1-D6FC-4f65-9D91-7224C49458BB}"/>
              </c:extLst>
            </c:dLbl>
            <c:dLbl>
              <c:idx val="1"/>
              <c:layout>
                <c:manualLayout>
                  <c:x val="3.589907556137506E-2"/>
                  <c:y val="4.9365929939283924E-2"/>
                </c:manualLayout>
              </c:layout>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258-4112-A4B2-2D7F3DF2D4F2}"/>
                </c:ext>
                <c:ext xmlns:c15="http://schemas.microsoft.com/office/drawing/2012/chart" uri="{CE6537A1-D6FC-4f65-9D91-7224C49458BB}"/>
              </c:extLst>
            </c:dLbl>
            <c:dLbl>
              <c:idx val="2"/>
              <c:layout>
                <c:manualLayout>
                  <c:x val="-3.1926229790479675E-2"/>
                  <c:y val="5.4145889071537501E-2"/>
                </c:manualLayout>
              </c:layout>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258-4112-A4B2-2D7F3DF2D4F2}"/>
                </c:ext>
                <c:ext xmlns:c15="http://schemas.microsoft.com/office/drawing/2012/chart" uri="{CE6537A1-D6FC-4f65-9D91-7224C49458BB}"/>
              </c:extLst>
            </c:dLbl>
            <c:dLbl>
              <c:idx val="3"/>
              <c:layout>
                <c:manualLayout>
                  <c:x val="-3.6208659728936235E-2"/>
                  <c:y val="-6.0094689740861952E-4"/>
                </c:manualLayout>
              </c:layout>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258-4112-A4B2-2D7F3DF2D4F2}"/>
                </c:ext>
                <c:ext xmlns:c15="http://schemas.microsoft.com/office/drawing/2012/chart" uri="{CE6537A1-D6FC-4f65-9D91-7224C49458BB}"/>
              </c:extLst>
            </c:dLbl>
            <c:dLbl>
              <c:idx val="4"/>
              <c:layout>
                <c:manualLayout>
                  <c:x val="-1.2602141930927929E-2"/>
                  <c:y val="4.9722080516548554E-4"/>
                </c:manualLayout>
              </c:layout>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258-4112-A4B2-2D7F3DF2D4F2}"/>
                </c:ext>
                <c:ext xmlns:c15="http://schemas.microsoft.com/office/drawing/2012/chart" uri="{CE6537A1-D6FC-4f65-9D91-7224C49458BB}"/>
              </c:extLst>
            </c:dLbl>
            <c:dLbl>
              <c:idx val="5"/>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dLbl>
            <c:dLbl>
              <c:idx val="6"/>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dLbl>
            <c:dLbl>
              <c:idx val="7"/>
              <c:layout>
                <c:manualLayout>
                  <c:x val="0.16697588832349297"/>
                  <c:y val="6.5491295583338424E-2"/>
                </c:manualLayout>
              </c:layout>
              <c:spPr>
                <a:noFill/>
                <a:ln>
                  <a:noFill/>
                </a:ln>
                <a:effectLst/>
              </c:spPr>
              <c:txPr>
                <a:bodyPr rot="0" spcFirstLastPara="1" vertOverflow="ellipsis" vert="horz" wrap="square" anchor="ctr" anchorCtr="1"/>
                <a:lstStyle/>
                <a:p>
                  <a:pPr>
                    <a:defRPr sz="900" b="1" i="0" u="none" strike="noStrike" kern="1200" cap="none"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258-4112-A4B2-2D7F3DF2D4F2}"/>
                </c:ext>
                <c:ext xmlns:c15="http://schemas.microsoft.com/office/drawing/2012/chart" uri="{CE6537A1-D6FC-4f65-9D91-7224C49458BB}"/>
              </c:extLst>
            </c:dLbl>
            <c:spPr>
              <a:noFill/>
              <a:ln>
                <a:noFill/>
              </a:ln>
              <a:effectLst/>
            </c:sp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'Accidentalidad Vial'!$B$96:$B$103</c:f>
            </c:multiLvlStrRef>
          </c:cat>
          <c:val>
            <c:numRef>
              <c:f>'Accidentalidad Vial'!$F$96:$F$103</c:f>
            </c:numRef>
          </c:val>
          <c:extLst xmlns:c16r2="http://schemas.microsoft.com/office/drawing/2015/06/chart">
            <c:ext xmlns:c16="http://schemas.microsoft.com/office/drawing/2014/chart" uri="{C3380CC4-5D6E-409C-BE32-E72D297353CC}">
              <c16:uniqueId val="{00000010-E258-4112-A4B2-2D7F3DF2D4F2}"/>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59732647533154848"/>
          <c:y val="0.19057263730844079"/>
          <c:w val="0.39074248046722093"/>
          <c:h val="0.75850491613995397"/>
        </c:manualLayout>
      </c:layout>
      <c:overlay val="0"/>
      <c:spPr>
        <a:noFill/>
        <a:ln>
          <a:noFill/>
        </a:ln>
        <a:effectLst/>
      </c:spPr>
      <c:txPr>
        <a:bodyPr rot="0" spcFirstLastPara="1" vertOverflow="ellipsis" vert="horz" wrap="square" anchor="ctr" anchorCtr="1"/>
        <a:lstStyle/>
        <a:p>
          <a:pPr>
            <a:defRPr sz="800" b="0"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cap="none" baseline="0">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Víctimas Fatales según día de la semana</a:t>
            </a:r>
          </a:p>
        </c:rich>
      </c:tx>
      <c:layout>
        <c:manualLayout>
          <c:xMode val="edge"/>
          <c:yMode val="edge"/>
          <c:x val="0.1565971128608924"/>
          <c:y val="1.8518518518518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Vial'!$B$119:$B$125</c:f>
            </c:multiLvlStrRef>
          </c:cat>
          <c:val>
            <c:numRef>
              <c:f>'Accidentalidad Vial'!$C$119:$C$125</c:f>
            </c:numRef>
          </c:val>
          <c:extLst xmlns:c16r2="http://schemas.microsoft.com/office/drawing/2015/06/chart">
            <c:ext xmlns:c16="http://schemas.microsoft.com/office/drawing/2014/chart" uri="{C3380CC4-5D6E-409C-BE32-E72D297353CC}">
              <c16:uniqueId val="{00000000-A242-4C3D-BFE1-86F630E8160E}"/>
            </c:ext>
          </c:extLst>
        </c:ser>
        <c:dLbls>
          <c:dLblPos val="outEnd"/>
          <c:showLegendKey val="0"/>
          <c:showVal val="1"/>
          <c:showCatName val="0"/>
          <c:showSerName val="0"/>
          <c:showPercent val="0"/>
          <c:showBubbleSize val="0"/>
        </c:dLbls>
        <c:gapWidth val="219"/>
        <c:overlap val="-27"/>
        <c:axId val="494846424"/>
        <c:axId val="494847208"/>
      </c:barChart>
      <c:catAx>
        <c:axId val="494846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94847208"/>
        <c:crosses val="autoZero"/>
        <c:auto val="1"/>
        <c:lblAlgn val="ctr"/>
        <c:lblOffset val="100"/>
        <c:noMultiLvlLbl val="0"/>
      </c:catAx>
      <c:valAx>
        <c:axId val="494847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94846424"/>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Fallecidos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'Accidentalidad Vial'!$C$81:$C$82</c:f>
              <c:strCache>
                <c:ptCount val="2"/>
                <c:pt idx="0">
                  <c:v>2022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Vial'!$B$83:$B$88</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Vial'!$C$83:$C$88</c:f>
              <c:numCache>
                <c:formatCode>#,##0</c:formatCode>
                <c:ptCount val="6"/>
                <c:pt idx="0">
                  <c:v>119</c:v>
                </c:pt>
                <c:pt idx="1">
                  <c:v>31</c:v>
                </c:pt>
                <c:pt idx="2">
                  <c:v>21</c:v>
                </c:pt>
                <c:pt idx="3">
                  <c:v>11</c:v>
                </c:pt>
                <c:pt idx="4">
                  <c:v>6</c:v>
                </c:pt>
                <c:pt idx="5">
                  <c:v>2</c:v>
                </c:pt>
              </c:numCache>
            </c:numRef>
          </c:val>
          <c:extLst xmlns:c16r2="http://schemas.microsoft.com/office/drawing/2015/06/chart">
            <c:ext xmlns:c16="http://schemas.microsoft.com/office/drawing/2014/chart" uri="{C3380CC4-5D6E-409C-BE32-E72D297353CC}">
              <c16:uniqueId val="{00000000-6FEB-45CE-AF6D-1CC386E43806}"/>
            </c:ext>
          </c:extLst>
        </c:ser>
        <c:ser>
          <c:idx val="0"/>
          <c:order val="1"/>
          <c:tx>
            <c:strRef>
              <c:f>'Accidentalidad Vial'!$D$81:$D$82</c:f>
              <c:strCache>
                <c:ptCount val="2"/>
                <c:pt idx="0">
                  <c:v>2023</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Vial'!$B$83:$B$88</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Vial'!$D$83:$D$88</c:f>
              <c:numCache>
                <c:formatCode>#,##0</c:formatCode>
                <c:ptCount val="6"/>
                <c:pt idx="0">
                  <c:v>128</c:v>
                </c:pt>
                <c:pt idx="1">
                  <c:v>39</c:v>
                </c:pt>
                <c:pt idx="2">
                  <c:v>23</c:v>
                </c:pt>
                <c:pt idx="3">
                  <c:v>17</c:v>
                </c:pt>
                <c:pt idx="4">
                  <c:v>4</c:v>
                </c:pt>
                <c:pt idx="5">
                  <c:v>7</c:v>
                </c:pt>
              </c:numCache>
            </c:numRef>
          </c:val>
          <c:extLst xmlns:c16r2="http://schemas.microsoft.com/office/drawing/2015/06/chart">
            <c:ext xmlns:c16="http://schemas.microsoft.com/office/drawing/2014/chart" uri="{C3380CC4-5D6E-409C-BE32-E72D297353CC}">
              <c16:uniqueId val="{00000001-6FEB-45CE-AF6D-1CC386E43806}"/>
            </c:ext>
          </c:extLst>
        </c:ser>
        <c:dLbls>
          <c:dLblPos val="outEnd"/>
          <c:showLegendKey val="0"/>
          <c:showVal val="1"/>
          <c:showCatName val="0"/>
          <c:showSerName val="0"/>
          <c:showPercent val="0"/>
          <c:showBubbleSize val="0"/>
        </c:dLbls>
        <c:gapWidth val="219"/>
        <c:overlap val="-27"/>
        <c:axId val="494846032"/>
        <c:axId val="494841328"/>
      </c:barChart>
      <c:catAx>
        <c:axId val="49484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94841328"/>
        <c:crosses val="autoZero"/>
        <c:auto val="1"/>
        <c:lblAlgn val="ctr"/>
        <c:lblOffset val="100"/>
        <c:noMultiLvlLbl val="0"/>
      </c:catAx>
      <c:valAx>
        <c:axId val="49484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94846032"/>
        <c:crosses val="autoZero"/>
        <c:crossBetween val="between"/>
        <c:majorUnit val="20"/>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Vial'!$B$37:$B$42</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Vial'!$C$37:$C$42</c:f>
              <c:numCache>
                <c:formatCode>#,##0</c:formatCode>
                <c:ptCount val="6"/>
                <c:pt idx="0">
                  <c:v>1403</c:v>
                </c:pt>
                <c:pt idx="1">
                  <c:v>384</c:v>
                </c:pt>
                <c:pt idx="2">
                  <c:v>283</c:v>
                </c:pt>
                <c:pt idx="3">
                  <c:v>199</c:v>
                </c:pt>
                <c:pt idx="4">
                  <c:v>17</c:v>
                </c:pt>
                <c:pt idx="5">
                  <c:v>124</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Vial'!$B$37:$B$42</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Vial'!$D$37:$D$42</c:f>
              <c:numCache>
                <c:formatCode>#,##0</c:formatCode>
                <c:ptCount val="6"/>
                <c:pt idx="0">
                  <c:v>1730</c:v>
                </c:pt>
                <c:pt idx="1">
                  <c:v>496</c:v>
                </c:pt>
                <c:pt idx="2">
                  <c:v>283</c:v>
                </c:pt>
                <c:pt idx="3">
                  <c:v>243</c:v>
                </c:pt>
                <c:pt idx="4">
                  <c:v>25</c:v>
                </c:pt>
                <c:pt idx="5">
                  <c:v>156</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494847992"/>
        <c:axId val="494849168"/>
      </c:barChart>
      <c:catAx>
        <c:axId val="494847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94849168"/>
        <c:crosses val="autoZero"/>
        <c:auto val="1"/>
        <c:lblAlgn val="ctr"/>
        <c:lblOffset val="100"/>
        <c:noMultiLvlLbl val="0"/>
      </c:catAx>
      <c:valAx>
        <c:axId val="494849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94847992"/>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FALLECIDOS</a:t>
            </a:r>
            <a:r>
              <a:rPr lang="es-CO" sz="1200" baseline="0">
                <a:latin typeface="Arial" panose="020B0604020202020204" pitchFamily="34" charset="0"/>
                <a:cs typeface="Arial" panose="020B0604020202020204" pitchFamily="34" charset="0"/>
              </a:rPr>
              <a:t> EN ACCIDENTES DE TRÁNSITO</a:t>
            </a:r>
            <a:endParaRPr lang="es-CO" sz="1200">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dLbls>
          <c:showLegendKey val="0"/>
          <c:showVal val="0"/>
          <c:showCatName val="0"/>
          <c:showSerName val="0"/>
          <c:showPercent val="0"/>
          <c:showBubbleSize val="0"/>
          <c:showLeaderLines val="0"/>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Victimas de accidentes con Transporte de Carga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4587178525332259E-2"/>
          <c:y val="0.21500084533073771"/>
          <c:w val="0.91606829490253028"/>
          <c:h val="0.53253825737120197"/>
        </c:manualLayout>
      </c:layout>
      <c:barChart>
        <c:barDir val="col"/>
        <c:grouping val="clustered"/>
        <c:varyColors val="0"/>
        <c:ser>
          <c:idx val="0"/>
          <c:order val="0"/>
          <c:tx>
            <c:v>Fatales</c:v>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971</c:v>
              </c:pt>
              <c:pt idx="1">
                <c:v>949</c:v>
              </c:pt>
              <c:pt idx="2">
                <c:v>1020</c:v>
              </c:pt>
              <c:pt idx="3">
                <c:v>797</c:v>
              </c:pt>
              <c:pt idx="4">
                <c:v>1176</c:v>
              </c:pt>
            </c:numLit>
          </c:val>
          <c:extLst xmlns:c16r2="http://schemas.microsoft.com/office/drawing/2015/06/chart">
            <c:ext xmlns:c16="http://schemas.microsoft.com/office/drawing/2014/chart" uri="{C3380CC4-5D6E-409C-BE32-E72D297353CC}">
              <c16:uniqueId val="{00000000-0A94-4D1A-AF87-1AFA4E123DA7}"/>
            </c:ext>
          </c:extLst>
        </c:ser>
        <c:ser>
          <c:idx val="1"/>
          <c:order val="1"/>
          <c:tx>
            <c:v>Lesionados</c:v>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2017</c:v>
              </c:pt>
              <c:pt idx="1">
                <c:v>2018</c:v>
              </c:pt>
              <c:pt idx="2">
                <c:v>2019</c:v>
              </c:pt>
              <c:pt idx="3">
                <c:v>2020</c:v>
              </c:pt>
              <c:pt idx="4">
                <c:v>2021</c:v>
              </c:pt>
            </c:numLit>
          </c:cat>
          <c:val>
            <c:numLit>
              <c:formatCode>General</c:formatCode>
              <c:ptCount val="5"/>
              <c:pt idx="0">
                <c:v>2699</c:v>
              </c:pt>
              <c:pt idx="1">
                <c:v>2819</c:v>
              </c:pt>
              <c:pt idx="2">
                <c:v>2535</c:v>
              </c:pt>
              <c:pt idx="3">
                <c:v>1217</c:v>
              </c:pt>
              <c:pt idx="4">
                <c:v>1738</c:v>
              </c:pt>
            </c:numLit>
          </c:val>
          <c:extLst xmlns:c16r2="http://schemas.microsoft.com/office/drawing/2015/06/chart">
            <c:ext xmlns:c16="http://schemas.microsoft.com/office/drawing/2014/chart" uri="{C3380CC4-5D6E-409C-BE32-E72D297353CC}">
              <c16:uniqueId val="{00000001-0A94-4D1A-AF87-1AFA4E123DA7}"/>
            </c:ext>
          </c:extLst>
        </c:ser>
        <c:dLbls>
          <c:dLblPos val="outEnd"/>
          <c:showLegendKey val="0"/>
          <c:showVal val="1"/>
          <c:showCatName val="0"/>
          <c:showSerName val="0"/>
          <c:showPercent val="0"/>
          <c:showBubbleSize val="0"/>
        </c:dLbls>
        <c:gapWidth val="219"/>
        <c:overlap val="-27"/>
        <c:axId val="494843288"/>
        <c:axId val="494846816"/>
      </c:barChart>
      <c:catAx>
        <c:axId val="494843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94846816"/>
        <c:crosses val="autoZero"/>
        <c:auto val="1"/>
        <c:lblAlgn val="ctr"/>
        <c:lblOffset val="100"/>
        <c:noMultiLvlLbl val="0"/>
      </c:catAx>
      <c:valAx>
        <c:axId val="49484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94843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Víctimas Fatales según día de la semana</a:t>
            </a:r>
          </a:p>
        </c:rich>
      </c:tx>
      <c:layout>
        <c:manualLayout>
          <c:xMode val="edge"/>
          <c:yMode val="edge"/>
          <c:x val="0.1565971128608924"/>
          <c:y val="1.8518518518518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Lunes</c:v>
              </c:pt>
              <c:pt idx="1">
                <c:v>Martes</c:v>
              </c:pt>
              <c:pt idx="2">
                <c:v>Miércoles</c:v>
              </c:pt>
              <c:pt idx="3">
                <c:v>Jueves</c:v>
              </c:pt>
              <c:pt idx="4">
                <c:v>Viernes</c:v>
              </c:pt>
              <c:pt idx="5">
                <c:v>Sábado</c:v>
              </c:pt>
              <c:pt idx="6">
                <c:v>Domingo</c:v>
              </c:pt>
            </c:strLit>
          </c:cat>
          <c:val>
            <c:numLit>
              <c:formatCode>General</c:formatCode>
              <c:ptCount val="7"/>
              <c:pt idx="0">
                <c:v>172</c:v>
              </c:pt>
              <c:pt idx="1">
                <c:v>156</c:v>
              </c:pt>
              <c:pt idx="2">
                <c:v>161</c:v>
              </c:pt>
              <c:pt idx="3">
                <c:v>167</c:v>
              </c:pt>
              <c:pt idx="4">
                <c:v>157</c:v>
              </c:pt>
              <c:pt idx="5">
                <c:v>188</c:v>
              </c:pt>
              <c:pt idx="6">
                <c:v>175</c:v>
              </c:pt>
            </c:numLit>
          </c:val>
          <c:extLst xmlns:c16r2="http://schemas.microsoft.com/office/drawing/2015/06/chart">
            <c:ext xmlns:c16="http://schemas.microsoft.com/office/drawing/2014/chart" uri="{C3380CC4-5D6E-409C-BE32-E72D297353CC}">
              <c16:uniqueId val="{00000000-A242-4C3D-BFE1-86F630E8160E}"/>
            </c:ext>
          </c:extLst>
        </c:ser>
        <c:dLbls>
          <c:dLblPos val="outEnd"/>
          <c:showLegendKey val="0"/>
          <c:showVal val="1"/>
          <c:showCatName val="0"/>
          <c:showSerName val="0"/>
          <c:showPercent val="0"/>
          <c:showBubbleSize val="0"/>
        </c:dLbls>
        <c:gapWidth val="219"/>
        <c:overlap val="-27"/>
        <c:axId val="494849560"/>
        <c:axId val="494849952"/>
      </c:barChart>
      <c:catAx>
        <c:axId val="494849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94849952"/>
        <c:crosses val="autoZero"/>
        <c:auto val="1"/>
        <c:lblAlgn val="ctr"/>
        <c:lblOffset val="100"/>
        <c:noMultiLvlLbl val="0"/>
      </c:catAx>
      <c:valAx>
        <c:axId val="494849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94849560"/>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(miles de dólares FOB)</a:t>
            </a:r>
          </a:p>
          <a:p>
            <a:pPr>
              <a:defRPr b="1"/>
            </a:pPr>
            <a:r>
              <a:rPr lang="es-CO" b="1"/>
              <a:t>2017 - 2023</a:t>
            </a:r>
          </a:p>
        </c:rich>
      </c:tx>
      <c:layout>
        <c:manualLayout>
          <c:xMode val="edge"/>
          <c:yMode val="edge"/>
          <c:x val="0.27888617786544145"/>
          <c:y val="3.2967082046228363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9525" cap="flat" cmpd="sng" algn="ctr">
              <a:solidFill>
                <a:srgbClr val="002060"/>
              </a:solidFill>
              <a:round/>
            </a:ln>
            <a:effectLst>
              <a:outerShdw blurRad="40000" dist="20000" dir="5400000" rotWithShape="0">
                <a:srgbClr val="000000">
                  <a:alpha val="38000"/>
                </a:srgbClr>
              </a:outerShdw>
            </a:effectLst>
          </c:spPr>
          <c:dLbls>
            <c:dLbl>
              <c:idx val="0"/>
              <c:delete val="1"/>
              <c:extLst xmlns:c16r2="http://schemas.microsoft.com/office/drawing/2015/06/chart">
                <c:ext xmlns:c16="http://schemas.microsoft.com/office/drawing/2014/chart" uri="{C3380CC4-5D6E-409C-BE32-E72D297353CC}">
                  <c16:uniqueId val="{00000000-8729-40AA-805C-E0FF58FCD57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8729-40AA-805C-E0FF58FCD57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8729-40AA-805C-E0FF58FCD57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8729-40AA-805C-E0FF58FCD571}"/>
                </c:ext>
                <c:ext xmlns:c15="http://schemas.microsoft.com/office/drawing/2012/chart" uri="{CE6537A1-D6FC-4f65-9D91-7224C49458BB}"/>
              </c:extLst>
            </c:dLbl>
            <c:dLbl>
              <c:idx val="4"/>
              <c:layout>
                <c:manualLayout>
                  <c:x val="-3.1942951397919131E-3"/>
                  <c:y val="-0.2243166819311912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729-40AA-805C-E0FF58FCD571}"/>
                </c:ext>
                <c:ext xmlns:c15="http://schemas.microsoft.com/office/drawing/2012/chart" uri="{CE6537A1-D6FC-4f65-9D91-7224C49458BB}">
                  <c15:layout/>
                </c:ext>
              </c:extLst>
            </c:dLbl>
            <c:dLbl>
              <c:idx val="5"/>
              <c:delete val="1"/>
              <c:extLst xmlns:c16r2="http://schemas.microsoft.com/office/drawing/2015/06/chart">
                <c:ext xmlns:c16="http://schemas.microsoft.com/office/drawing/2014/chart" uri="{C3380CC4-5D6E-409C-BE32-E72D297353CC}">
                  <c16:uniqueId val="{00000005-8729-40AA-805C-E0FF58FCD57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8729-40AA-805C-E0FF58FCD571}"/>
                </c:ext>
                <c:ext xmlns:c15="http://schemas.microsoft.com/office/drawing/2012/chart" uri="{CE6537A1-D6FC-4f65-9D91-7224C49458BB}"/>
              </c:extLst>
            </c:dLbl>
            <c:dLbl>
              <c:idx val="7"/>
              <c:layout>
                <c:manualLayout>
                  <c:x val="1.6108298691355301E-3"/>
                  <c:y val="-0.128767616961340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729-40AA-805C-E0FF58FCD571}"/>
                </c:ext>
                <c:ext xmlns:c15="http://schemas.microsoft.com/office/drawing/2012/chart" uri="{CE6537A1-D6FC-4f65-9D91-7224C49458BB}">
                  <c15:layout/>
                </c:ext>
              </c:extLst>
            </c:dLbl>
            <c:dLbl>
              <c:idx val="8"/>
              <c:delete val="1"/>
              <c:extLst xmlns:c16r2="http://schemas.microsoft.com/office/drawing/2015/06/chart">
                <c:ext xmlns:c16="http://schemas.microsoft.com/office/drawing/2014/chart" uri="{C3380CC4-5D6E-409C-BE32-E72D297353CC}">
                  <c16:uniqueId val="{00000008-8729-40AA-805C-E0FF58FCD57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8729-40AA-805C-E0FF58FCD57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8729-40AA-805C-E0FF58FCD571}"/>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8729-40AA-805C-E0FF58FCD571}"/>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8729-40AA-805C-E0FF58FCD571}"/>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8729-40AA-805C-E0FF58FCD571}"/>
                </c:ext>
                <c:ext xmlns:c15="http://schemas.microsoft.com/office/drawing/2012/chart" uri="{CE6537A1-D6FC-4f65-9D91-7224C49458BB}"/>
              </c:extLst>
            </c:dLbl>
            <c:dLbl>
              <c:idx val="14"/>
              <c:layout>
                <c:manualLayout>
                  <c:x val="9.6240580232184823E-3"/>
                  <c:y val="-0.19761586698704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729-40AA-805C-E0FF58FCD571}"/>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F-8729-40AA-805C-E0FF58FCD571}"/>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0-8729-40AA-805C-E0FF58FCD571}"/>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11-8729-40AA-805C-E0FF58FCD571}"/>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12-8729-40AA-805C-E0FF58FCD571}"/>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13-8729-40AA-805C-E0FF58FCD571}"/>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14-8729-40AA-805C-E0FF58FCD571}"/>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15-8729-40AA-805C-E0FF58FCD571}"/>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16-8729-40AA-805C-E0FF58FCD57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7-8729-40AA-805C-E0FF58FCD571}"/>
                </c:ext>
                <c:ext xmlns:c15="http://schemas.microsoft.com/office/drawing/2012/chart" uri="{CE6537A1-D6FC-4f65-9D91-7224C49458BB}"/>
              </c:extLst>
            </c:dLbl>
            <c:dLbl>
              <c:idx val="24"/>
              <c:layout>
                <c:manualLayout>
                  <c:x val="0"/>
                  <c:y val="-0.1226264527890512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729-40AA-805C-E0FF58FCD571}"/>
                </c:ext>
                <c:ext xmlns:c15="http://schemas.microsoft.com/office/drawing/2012/chart" uri="{CE6537A1-D6FC-4f65-9D91-7224C49458BB}">
                  <c15:layout/>
                </c:ext>
              </c:extLst>
            </c:dLbl>
            <c:dLbl>
              <c:idx val="25"/>
              <c:delete val="1"/>
              <c:extLst xmlns:c16r2="http://schemas.microsoft.com/office/drawing/2015/06/chart">
                <c:ext xmlns:c16="http://schemas.microsoft.com/office/drawing/2014/chart" uri="{C3380CC4-5D6E-409C-BE32-E72D297353CC}">
                  <c16:uniqueId val="{00000019-8729-40AA-805C-E0FF58FCD571}"/>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1A-8729-40AA-805C-E0FF58FCD571}"/>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B-8729-40AA-805C-E0FF58FCD571}"/>
                </c:ext>
                <c:ext xmlns:c15="http://schemas.microsoft.com/office/drawing/2012/chart" uri="{CE6537A1-D6FC-4f65-9D91-7224C49458BB}"/>
              </c:extLst>
            </c:dLbl>
            <c:dLbl>
              <c:idx val="28"/>
              <c:delete val="1"/>
              <c:extLst xmlns:c16r2="http://schemas.microsoft.com/office/drawing/2015/06/chart">
                <c:ext xmlns:c16="http://schemas.microsoft.com/office/drawing/2014/chart" uri="{C3380CC4-5D6E-409C-BE32-E72D297353CC}">
                  <c16:uniqueId val="{0000001C-8729-40AA-805C-E0FF58FCD571}"/>
                </c:ext>
                <c:ext xmlns:c15="http://schemas.microsoft.com/office/drawing/2012/chart" uri="{CE6537A1-D6FC-4f65-9D91-7224C49458BB}"/>
              </c:extLst>
            </c:dLbl>
            <c:dLbl>
              <c:idx val="29"/>
              <c:delete val="1"/>
              <c:extLst xmlns:c16r2="http://schemas.microsoft.com/office/drawing/2015/06/chart">
                <c:ext xmlns:c16="http://schemas.microsoft.com/office/drawing/2014/chart" uri="{C3380CC4-5D6E-409C-BE32-E72D297353CC}">
                  <c16:uniqueId val="{0000001D-8729-40AA-805C-E0FF58FCD571}"/>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E-8729-40AA-805C-E0FF58FCD571}"/>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F-8729-40AA-805C-E0FF58FCD571}"/>
                </c:ext>
                <c:ext xmlns:c15="http://schemas.microsoft.com/office/drawing/2012/chart" uri="{CE6537A1-D6FC-4f65-9D91-7224C49458BB}"/>
              </c:extLst>
            </c:dLbl>
            <c:dLbl>
              <c:idx val="32"/>
              <c:delete val="1"/>
              <c:extLst xmlns:c16r2="http://schemas.microsoft.com/office/drawing/2015/06/chart">
                <c:ext xmlns:c16="http://schemas.microsoft.com/office/drawing/2014/chart" uri="{C3380CC4-5D6E-409C-BE32-E72D297353CC}">
                  <c16:uniqueId val="{00000020-8729-40AA-805C-E0FF58FCD571}"/>
                </c:ext>
                <c:ext xmlns:c15="http://schemas.microsoft.com/office/drawing/2012/chart" uri="{CE6537A1-D6FC-4f65-9D91-7224C49458BB}"/>
              </c:extLst>
            </c:dLbl>
            <c:dLbl>
              <c:idx val="33"/>
              <c:delete val="1"/>
              <c:extLst xmlns:c16r2="http://schemas.microsoft.com/office/drawing/2015/06/chart">
                <c:ext xmlns:c16="http://schemas.microsoft.com/office/drawing/2014/chart" uri="{C3380CC4-5D6E-409C-BE32-E72D297353CC}">
                  <c16:uniqueId val="{00000021-8729-40AA-805C-E0FF58FCD571}"/>
                </c:ext>
                <c:ext xmlns:c15="http://schemas.microsoft.com/office/drawing/2012/chart" uri="{CE6537A1-D6FC-4f65-9D91-7224C49458BB}"/>
              </c:extLst>
            </c:dLbl>
            <c:dLbl>
              <c:idx val="34"/>
              <c:delete val="1"/>
              <c:extLst xmlns:c16r2="http://schemas.microsoft.com/office/drawing/2015/06/chart">
                <c:ext xmlns:c16="http://schemas.microsoft.com/office/drawing/2014/chart" uri="{C3380CC4-5D6E-409C-BE32-E72D297353CC}">
                  <c16:uniqueId val="{00000022-8729-40AA-805C-E0FF58FCD571}"/>
                </c:ext>
                <c:ext xmlns:c15="http://schemas.microsoft.com/office/drawing/2012/chart" uri="{CE6537A1-D6FC-4f65-9D91-7224C49458BB}"/>
              </c:extLst>
            </c:dLbl>
            <c:dLbl>
              <c:idx val="35"/>
              <c:layout>
                <c:manualLayout>
                  <c:x val="4.7914421158377898E-3"/>
                  <c:y val="-0.1913636676676223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729-40AA-805C-E0FF58FCD571}"/>
                </c:ext>
                <c:ext xmlns:c15="http://schemas.microsoft.com/office/drawing/2012/chart" uri="{CE6537A1-D6FC-4f65-9D91-7224C49458BB}">
                  <c15:layout/>
                </c:ext>
              </c:extLst>
            </c:dLbl>
            <c:dLbl>
              <c:idx val="36"/>
              <c:delete val="1"/>
              <c:extLst xmlns:c16r2="http://schemas.microsoft.com/office/drawing/2015/06/chart">
                <c:ext xmlns:c16="http://schemas.microsoft.com/office/drawing/2014/chart" uri="{C3380CC4-5D6E-409C-BE32-E72D297353CC}">
                  <c16:uniqueId val="{00000024-8729-40AA-805C-E0FF58FCD571}"/>
                </c:ext>
                <c:ext xmlns:c15="http://schemas.microsoft.com/office/drawing/2012/chart" uri="{CE6537A1-D6FC-4f65-9D91-7224C49458BB}"/>
              </c:extLst>
            </c:dLbl>
            <c:dLbl>
              <c:idx val="37"/>
              <c:delete val="1"/>
              <c:extLst xmlns:c16r2="http://schemas.microsoft.com/office/drawing/2015/06/chart">
                <c:ext xmlns:c16="http://schemas.microsoft.com/office/drawing/2014/chart" uri="{C3380CC4-5D6E-409C-BE32-E72D297353CC}">
                  <c16:uniqueId val="{00000025-8729-40AA-805C-E0FF58FCD571}"/>
                </c:ext>
                <c:ext xmlns:c15="http://schemas.microsoft.com/office/drawing/2012/chart" uri="{CE6537A1-D6FC-4f65-9D91-7224C49458BB}"/>
              </c:extLst>
            </c:dLbl>
            <c:dLbl>
              <c:idx val="38"/>
              <c:delete val="1"/>
              <c:extLst xmlns:c16r2="http://schemas.microsoft.com/office/drawing/2015/06/chart">
                <c:ext xmlns:c16="http://schemas.microsoft.com/office/drawing/2014/chart" uri="{C3380CC4-5D6E-409C-BE32-E72D297353CC}">
                  <c16:uniqueId val="{00000026-8729-40AA-805C-E0FF58FCD571}"/>
                </c:ext>
                <c:ext xmlns:c15="http://schemas.microsoft.com/office/drawing/2012/chart" uri="{CE6537A1-D6FC-4f65-9D91-7224C49458BB}"/>
              </c:extLst>
            </c:dLbl>
            <c:dLbl>
              <c:idx val="39"/>
              <c:layout>
                <c:manualLayout>
                  <c:x val="0"/>
                  <c:y val="-0.152535343713210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729-40AA-805C-E0FF58FCD571}"/>
                </c:ext>
                <c:ext xmlns:c15="http://schemas.microsoft.com/office/drawing/2012/chart" uri="{CE6537A1-D6FC-4f65-9D91-7224C49458BB}">
                  <c15:layout/>
                </c:ext>
              </c:extLst>
            </c:dLbl>
            <c:dLbl>
              <c:idx val="40"/>
              <c:delete val="1"/>
              <c:extLst xmlns:c16r2="http://schemas.microsoft.com/office/drawing/2015/06/chart">
                <c:ext xmlns:c16="http://schemas.microsoft.com/office/drawing/2014/chart" uri="{C3380CC4-5D6E-409C-BE32-E72D297353CC}">
                  <c16:uniqueId val="{00000028-8729-40AA-805C-E0FF58FCD571}"/>
                </c:ext>
                <c:ext xmlns:c15="http://schemas.microsoft.com/office/drawing/2012/chart" uri="{CE6537A1-D6FC-4f65-9D91-7224C49458BB}"/>
              </c:extLst>
            </c:dLbl>
            <c:dLbl>
              <c:idx val="41"/>
              <c:delete val="1"/>
              <c:extLst xmlns:c16r2="http://schemas.microsoft.com/office/drawing/2015/06/chart">
                <c:ext xmlns:c16="http://schemas.microsoft.com/office/drawing/2014/chart" uri="{C3380CC4-5D6E-409C-BE32-E72D297353CC}">
                  <c16:uniqueId val="{00000029-8729-40AA-805C-E0FF58FCD571}"/>
                </c:ext>
                <c:ext xmlns:c15="http://schemas.microsoft.com/office/drawing/2012/chart" uri="{CE6537A1-D6FC-4f65-9D91-7224C49458BB}"/>
              </c:extLst>
            </c:dLbl>
            <c:dLbl>
              <c:idx val="42"/>
              <c:delete val="1"/>
              <c:extLst xmlns:c16r2="http://schemas.microsoft.com/office/drawing/2015/06/chart">
                <c:ext xmlns:c16="http://schemas.microsoft.com/office/drawing/2014/chart" uri="{C3380CC4-5D6E-409C-BE32-E72D297353CC}">
                  <c16:uniqueId val="{0000002A-8729-40AA-805C-E0FF58FCD571}"/>
                </c:ext>
                <c:ext xmlns:c15="http://schemas.microsoft.com/office/drawing/2012/chart" uri="{CE6537A1-D6FC-4f65-9D91-7224C49458BB}"/>
              </c:extLst>
            </c:dLbl>
            <c:dLbl>
              <c:idx val="43"/>
              <c:delete val="1"/>
              <c:extLst xmlns:c16r2="http://schemas.microsoft.com/office/drawing/2015/06/chart">
                <c:ext xmlns:c16="http://schemas.microsoft.com/office/drawing/2014/chart" uri="{C3380CC4-5D6E-409C-BE32-E72D297353CC}">
                  <c16:uniqueId val="{0000002B-8729-40AA-805C-E0FF58FCD571}"/>
                </c:ext>
                <c:ext xmlns:c15="http://schemas.microsoft.com/office/drawing/2012/chart" uri="{CE6537A1-D6FC-4f65-9D91-7224C49458BB}"/>
              </c:extLst>
            </c:dLbl>
            <c:dLbl>
              <c:idx val="44"/>
              <c:delete val="1"/>
              <c:extLst xmlns:c16r2="http://schemas.microsoft.com/office/drawing/2015/06/chart">
                <c:ext xmlns:c16="http://schemas.microsoft.com/office/drawing/2014/chart" uri="{C3380CC4-5D6E-409C-BE32-E72D297353CC}">
                  <c16:uniqueId val="{0000002C-8729-40AA-805C-E0FF58FCD571}"/>
                </c:ext>
                <c:ext xmlns:c15="http://schemas.microsoft.com/office/drawing/2012/chart" uri="{CE6537A1-D6FC-4f65-9D91-7224C49458BB}"/>
              </c:extLst>
            </c:dLbl>
            <c:dLbl>
              <c:idx val="45"/>
              <c:delete val="1"/>
              <c:extLst xmlns:c16r2="http://schemas.microsoft.com/office/drawing/2015/06/chart">
                <c:ext xmlns:c16="http://schemas.microsoft.com/office/drawing/2014/chart" uri="{C3380CC4-5D6E-409C-BE32-E72D297353CC}">
                  <c16:uniqueId val="{0000002D-8729-40AA-805C-E0FF58FCD571}"/>
                </c:ext>
                <c:ext xmlns:c15="http://schemas.microsoft.com/office/drawing/2012/chart" uri="{CE6537A1-D6FC-4f65-9D91-7224C49458BB}"/>
              </c:extLst>
            </c:dLbl>
            <c:dLbl>
              <c:idx val="46"/>
              <c:delete val="1"/>
              <c:extLst xmlns:c16r2="http://schemas.microsoft.com/office/drawing/2015/06/chart">
                <c:ext xmlns:c16="http://schemas.microsoft.com/office/drawing/2014/chart" uri="{C3380CC4-5D6E-409C-BE32-E72D297353CC}">
                  <c16:uniqueId val="{0000002E-8729-40AA-805C-E0FF58FCD571}"/>
                </c:ext>
                <c:ext xmlns:c15="http://schemas.microsoft.com/office/drawing/2012/chart" uri="{CE6537A1-D6FC-4f65-9D91-7224C49458BB}"/>
              </c:extLst>
            </c:dLbl>
            <c:dLbl>
              <c:idx val="47"/>
              <c:delete val="1"/>
              <c:extLst xmlns:c16r2="http://schemas.microsoft.com/office/drawing/2015/06/chart">
                <c:ext xmlns:c16="http://schemas.microsoft.com/office/drawing/2014/chart" uri="{C3380CC4-5D6E-409C-BE32-E72D297353CC}">
                  <c16:uniqueId val="{0000002F-8729-40AA-805C-E0FF58FCD571}"/>
                </c:ext>
                <c:ext xmlns:c15="http://schemas.microsoft.com/office/drawing/2012/chart" uri="{CE6537A1-D6FC-4f65-9D91-7224C49458BB}"/>
              </c:extLst>
            </c:dLbl>
            <c:dLbl>
              <c:idx val="48"/>
              <c:delete val="1"/>
              <c:extLst xmlns:c16r2="http://schemas.microsoft.com/office/drawing/2015/06/chart">
                <c:ext xmlns:c16="http://schemas.microsoft.com/office/drawing/2014/chart" uri="{C3380CC4-5D6E-409C-BE32-E72D297353CC}">
                  <c16:uniqueId val="{00000030-8729-40AA-805C-E0FF58FCD571}"/>
                </c:ext>
                <c:ext xmlns:c15="http://schemas.microsoft.com/office/drawing/2012/chart" uri="{CE6537A1-D6FC-4f65-9D91-7224C49458BB}"/>
              </c:extLst>
            </c:dLbl>
            <c:dLbl>
              <c:idx val="49"/>
              <c:delete val="1"/>
              <c:extLst xmlns:c16r2="http://schemas.microsoft.com/office/drawing/2015/06/chart">
                <c:ext xmlns:c16="http://schemas.microsoft.com/office/drawing/2014/chart" uri="{C3380CC4-5D6E-409C-BE32-E72D297353CC}">
                  <c16:uniqueId val="{00000031-8729-40AA-805C-E0FF58FCD571}"/>
                </c:ext>
                <c:ext xmlns:c15="http://schemas.microsoft.com/office/drawing/2012/chart" uri="{CE6537A1-D6FC-4f65-9D91-7224C49458BB}"/>
              </c:extLst>
            </c:dLbl>
            <c:dLbl>
              <c:idx val="50"/>
              <c:layout>
                <c:manualLayout>
                  <c:x val="4.825795708781444E-3"/>
                  <c:y val="-0.1314662349632589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729-40AA-805C-E0FF58FCD571}"/>
                </c:ext>
                <c:ext xmlns:c15="http://schemas.microsoft.com/office/drawing/2012/chart" uri="{CE6537A1-D6FC-4f65-9D91-7224C49458BB}">
                  <c15:layout/>
                </c:ext>
              </c:extLst>
            </c:dLbl>
            <c:dLbl>
              <c:idx val="51"/>
              <c:delete val="1"/>
              <c:extLst xmlns:c16r2="http://schemas.microsoft.com/office/drawing/2015/06/chart">
                <c:ext xmlns:c16="http://schemas.microsoft.com/office/drawing/2014/chart" uri="{C3380CC4-5D6E-409C-BE32-E72D297353CC}">
                  <c16:uniqueId val="{00000033-8729-40AA-805C-E0FF58FCD571}"/>
                </c:ext>
                <c:ext xmlns:c15="http://schemas.microsoft.com/office/drawing/2012/chart" uri="{CE6537A1-D6FC-4f65-9D91-7224C49458BB}"/>
              </c:extLst>
            </c:dLbl>
            <c:dLbl>
              <c:idx val="52"/>
              <c:delete val="1"/>
              <c:extLst xmlns:c16r2="http://schemas.microsoft.com/office/drawing/2015/06/chart">
                <c:ext xmlns:c16="http://schemas.microsoft.com/office/drawing/2014/chart" uri="{C3380CC4-5D6E-409C-BE32-E72D297353CC}">
                  <c16:uniqueId val="{00000034-8729-40AA-805C-E0FF58FCD571}"/>
                </c:ext>
                <c:ext xmlns:c15="http://schemas.microsoft.com/office/drawing/2012/chart" uri="{CE6537A1-D6FC-4f65-9D91-7224C49458BB}"/>
              </c:extLst>
            </c:dLbl>
            <c:dLbl>
              <c:idx val="53"/>
              <c:delete val="1"/>
              <c:extLst xmlns:c16r2="http://schemas.microsoft.com/office/drawing/2015/06/chart">
                <c:ext xmlns:c16="http://schemas.microsoft.com/office/drawing/2014/chart" uri="{C3380CC4-5D6E-409C-BE32-E72D297353CC}">
                  <c16:uniqueId val="{00000035-8729-40AA-805C-E0FF58FCD571}"/>
                </c:ext>
                <c:ext xmlns:c15="http://schemas.microsoft.com/office/drawing/2012/chart" uri="{CE6537A1-D6FC-4f65-9D91-7224C49458BB}"/>
              </c:extLst>
            </c:dLbl>
            <c:dLbl>
              <c:idx val="54"/>
              <c:delete val="1"/>
              <c:extLst xmlns:c16r2="http://schemas.microsoft.com/office/drawing/2015/06/chart">
                <c:ext xmlns:c16="http://schemas.microsoft.com/office/drawing/2014/chart" uri="{C3380CC4-5D6E-409C-BE32-E72D297353CC}">
                  <c16:uniqueId val="{00000036-8729-40AA-805C-E0FF58FCD571}"/>
                </c:ext>
                <c:ext xmlns:c15="http://schemas.microsoft.com/office/drawing/2012/chart" uri="{CE6537A1-D6FC-4f65-9D91-7224C49458BB}"/>
              </c:extLst>
            </c:dLbl>
            <c:dLbl>
              <c:idx val="55"/>
              <c:delete val="1"/>
              <c:extLst xmlns:c16r2="http://schemas.microsoft.com/office/drawing/2015/06/chart">
                <c:ext xmlns:c16="http://schemas.microsoft.com/office/drawing/2014/chart" uri="{C3380CC4-5D6E-409C-BE32-E72D297353CC}">
                  <c16:uniqueId val="{00000037-8729-40AA-805C-E0FF58FCD571}"/>
                </c:ext>
                <c:ext xmlns:c15="http://schemas.microsoft.com/office/drawing/2012/chart" uri="{CE6537A1-D6FC-4f65-9D91-7224C49458BB}"/>
              </c:extLst>
            </c:dLbl>
            <c:dLbl>
              <c:idx val="56"/>
              <c:delete val="1"/>
              <c:extLst xmlns:c16r2="http://schemas.microsoft.com/office/drawing/2015/06/chart">
                <c:ext xmlns:c16="http://schemas.microsoft.com/office/drawing/2014/chart" uri="{C3380CC4-5D6E-409C-BE32-E72D297353CC}">
                  <c16:uniqueId val="{00000038-8729-40AA-805C-E0FF58FCD571}"/>
                </c:ext>
                <c:ext xmlns:c15="http://schemas.microsoft.com/office/drawing/2012/chart" uri="{CE6537A1-D6FC-4f65-9D91-7224C49458BB}"/>
              </c:extLst>
            </c:dLbl>
            <c:dLbl>
              <c:idx val="57"/>
              <c:delete val="1"/>
              <c:extLst xmlns:c16r2="http://schemas.microsoft.com/office/drawing/2015/06/chart">
                <c:ext xmlns:c16="http://schemas.microsoft.com/office/drawing/2014/chart" uri="{C3380CC4-5D6E-409C-BE32-E72D297353CC}">
                  <c16:uniqueId val="{00000039-8729-40AA-805C-E0FF58FCD571}"/>
                </c:ext>
                <c:ext xmlns:c15="http://schemas.microsoft.com/office/drawing/2012/chart" uri="{CE6537A1-D6FC-4f65-9D91-7224C49458BB}"/>
              </c:extLst>
            </c:dLbl>
            <c:dLbl>
              <c:idx val="58"/>
              <c:delete val="1"/>
              <c:extLst xmlns:c16r2="http://schemas.microsoft.com/office/drawing/2015/06/chart">
                <c:ext xmlns:c16="http://schemas.microsoft.com/office/drawing/2014/chart" uri="{C3380CC4-5D6E-409C-BE32-E72D297353CC}">
                  <c16:uniqueId val="{0000003A-8729-40AA-805C-E0FF58FCD571}"/>
                </c:ext>
                <c:ext xmlns:c15="http://schemas.microsoft.com/office/drawing/2012/chart" uri="{CE6537A1-D6FC-4f65-9D91-7224C49458BB}"/>
              </c:extLst>
            </c:dLbl>
            <c:dLbl>
              <c:idx val="59"/>
              <c:layout>
                <c:manualLayout>
                  <c:x val="1.3766697172320401E-5"/>
                  <c:y val="-0.176311832126243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8729-40AA-805C-E0FF58FCD571}"/>
                </c:ext>
                <c:ext xmlns:c15="http://schemas.microsoft.com/office/drawing/2012/chart" uri="{CE6537A1-D6FC-4f65-9D91-7224C49458BB}">
                  <c15:layout/>
                </c:ext>
              </c:extLst>
            </c:dLbl>
            <c:dLbl>
              <c:idx val="60"/>
              <c:delete val="1"/>
              <c:extLst xmlns:c16r2="http://schemas.microsoft.com/office/drawing/2015/06/chart">
                <c:ext xmlns:c16="http://schemas.microsoft.com/office/drawing/2014/chart" uri="{C3380CC4-5D6E-409C-BE32-E72D297353CC}">
                  <c16:uniqueId val="{0000003C-8729-40AA-805C-E0FF58FCD571}"/>
                </c:ext>
                <c:ext xmlns:c15="http://schemas.microsoft.com/office/drawing/2012/chart" uri="{CE6537A1-D6FC-4f65-9D91-7224C49458BB}"/>
              </c:extLst>
            </c:dLbl>
            <c:dLbl>
              <c:idx val="61"/>
              <c:delete val="1"/>
              <c:extLst xmlns:c16r2="http://schemas.microsoft.com/office/drawing/2015/06/chart">
                <c:ext xmlns:c16="http://schemas.microsoft.com/office/drawing/2014/chart" uri="{C3380CC4-5D6E-409C-BE32-E72D297353CC}">
                  <c16:uniqueId val="{0000003D-8729-40AA-805C-E0FF58FCD571}"/>
                </c:ext>
                <c:ext xmlns:c15="http://schemas.microsoft.com/office/drawing/2012/chart" uri="{CE6537A1-D6FC-4f65-9D91-7224C49458BB}"/>
              </c:extLst>
            </c:dLbl>
            <c:dLbl>
              <c:idx val="62"/>
              <c:delete val="1"/>
              <c:extLst xmlns:c16r2="http://schemas.microsoft.com/office/drawing/2015/06/chart">
                <c:ext xmlns:c16="http://schemas.microsoft.com/office/drawing/2014/chart" uri="{C3380CC4-5D6E-409C-BE32-E72D297353CC}">
                  <c16:uniqueId val="{0000003E-8729-40AA-805C-E0FF58FCD571}"/>
                </c:ext>
                <c:ext xmlns:c15="http://schemas.microsoft.com/office/drawing/2012/chart" uri="{CE6537A1-D6FC-4f65-9D91-7224C49458BB}"/>
              </c:extLst>
            </c:dLbl>
            <c:dLbl>
              <c:idx val="63"/>
              <c:layout>
                <c:manualLayout>
                  <c:x val="0"/>
                  <c:y val="-0.215144619698166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8729-40AA-805C-E0FF58FCD571}"/>
                </c:ext>
                <c:ext xmlns:c15="http://schemas.microsoft.com/office/drawing/2012/chart" uri="{CE6537A1-D6FC-4f65-9D91-7224C49458BB}">
                  <c15:layout/>
                </c:ext>
              </c:extLst>
            </c:dLbl>
            <c:dLbl>
              <c:idx val="64"/>
              <c:delete val="1"/>
              <c:extLst xmlns:c16r2="http://schemas.microsoft.com/office/drawing/2015/06/chart">
                <c:ext xmlns:c16="http://schemas.microsoft.com/office/drawing/2014/chart" uri="{C3380CC4-5D6E-409C-BE32-E72D297353CC}">
                  <c16:uniqueId val="{00000040-8729-40AA-805C-E0FF58FCD571}"/>
                </c:ext>
                <c:ext xmlns:c15="http://schemas.microsoft.com/office/drawing/2012/chart" uri="{CE6537A1-D6FC-4f65-9D91-7224C49458BB}"/>
              </c:extLst>
            </c:dLbl>
            <c:dLbl>
              <c:idx val="65"/>
              <c:delete val="1"/>
              <c:extLst xmlns:c16r2="http://schemas.microsoft.com/office/drawing/2015/06/chart">
                <c:ext xmlns:c16="http://schemas.microsoft.com/office/drawing/2014/chart" uri="{C3380CC4-5D6E-409C-BE32-E72D297353CC}">
                  <c16:uniqueId val="{00000041-8729-40AA-805C-E0FF58FCD571}"/>
                </c:ext>
                <c:ext xmlns:c15="http://schemas.microsoft.com/office/drawing/2012/chart" uri="{CE6537A1-D6FC-4f65-9D91-7224C49458BB}"/>
              </c:extLst>
            </c:dLbl>
            <c:dLbl>
              <c:idx val="66"/>
              <c:delete val="1"/>
              <c:extLst xmlns:c16r2="http://schemas.microsoft.com/office/drawing/2015/06/chart">
                <c:ext xmlns:c16="http://schemas.microsoft.com/office/drawing/2014/chart" uri="{C3380CC4-5D6E-409C-BE32-E72D297353CC}">
                  <c16:uniqueId val="{00000042-8729-40AA-805C-E0FF58FCD571}"/>
                </c:ext>
                <c:ext xmlns:c15="http://schemas.microsoft.com/office/drawing/2012/chart" uri="{CE6537A1-D6FC-4f65-9D91-7224C49458BB}"/>
              </c:extLst>
            </c:dLbl>
            <c:dLbl>
              <c:idx val="67"/>
              <c:delete val="1"/>
              <c:extLst xmlns:c16r2="http://schemas.microsoft.com/office/drawing/2015/06/chart">
                <c:ext xmlns:c16="http://schemas.microsoft.com/office/drawing/2014/chart" uri="{C3380CC4-5D6E-409C-BE32-E72D297353CC}">
                  <c16:uniqueId val="{00000043-8729-40AA-805C-E0FF58FCD571}"/>
                </c:ext>
                <c:ext xmlns:c15="http://schemas.microsoft.com/office/drawing/2012/chart" uri="{CE6537A1-D6FC-4f65-9D91-7224C49458BB}"/>
              </c:extLst>
            </c:dLbl>
            <c:dLbl>
              <c:idx val="68"/>
              <c:delete val="1"/>
              <c:extLst xmlns:c16r2="http://schemas.microsoft.com/office/drawing/2015/06/chart">
                <c:ext xmlns:c16="http://schemas.microsoft.com/office/drawing/2014/chart" uri="{C3380CC4-5D6E-409C-BE32-E72D297353CC}">
                  <c16:uniqueId val="{00000044-8729-40AA-805C-E0FF58FCD571}"/>
                </c:ext>
                <c:ext xmlns:c15="http://schemas.microsoft.com/office/drawing/2012/chart" uri="{CE6537A1-D6FC-4f65-9D91-7224C49458BB}"/>
              </c:extLst>
            </c:dLbl>
            <c:dLbl>
              <c:idx val="69"/>
              <c:delete val="1"/>
              <c:extLst xmlns:c16r2="http://schemas.microsoft.com/office/drawing/2015/06/chart">
                <c:ext xmlns:c16="http://schemas.microsoft.com/office/drawing/2014/chart" uri="{C3380CC4-5D6E-409C-BE32-E72D297353CC}">
                  <c16:uniqueId val="{00000045-8729-40AA-805C-E0FF58FCD571}"/>
                </c:ext>
                <c:ext xmlns:c15="http://schemas.microsoft.com/office/drawing/2012/chart" uri="{CE6537A1-D6FC-4f65-9D91-7224C49458BB}"/>
              </c:extLst>
            </c:dLbl>
            <c:dLbl>
              <c:idx val="70"/>
              <c:delete val="1"/>
              <c:extLst xmlns:c16r2="http://schemas.microsoft.com/office/drawing/2015/06/chart">
                <c:ext xmlns:c16="http://schemas.microsoft.com/office/drawing/2014/chart" uri="{C3380CC4-5D6E-409C-BE32-E72D297353CC}">
                  <c16:uniqueId val="{00000046-8729-40AA-805C-E0FF58FCD571}"/>
                </c:ext>
                <c:ext xmlns:c15="http://schemas.microsoft.com/office/drawing/2012/chart" uri="{CE6537A1-D6FC-4f65-9D91-7224C49458BB}"/>
              </c:extLst>
            </c:dLbl>
            <c:dLbl>
              <c:idx val="71"/>
              <c:delete val="1"/>
              <c:extLst xmlns:c16r2="http://schemas.microsoft.com/office/drawing/2015/06/chart">
                <c:ext xmlns:c16="http://schemas.microsoft.com/office/drawing/2014/chart" uri="{C3380CC4-5D6E-409C-BE32-E72D297353CC}">
                  <c16:uniqueId val="{00000000-1F96-429D-90E4-011191472042}"/>
                </c:ext>
                <c:ext xmlns:c15="http://schemas.microsoft.com/office/drawing/2012/chart" uri="{CE6537A1-D6FC-4f65-9D91-7224C49458BB}"/>
              </c:extLst>
            </c:dLbl>
            <c:dLbl>
              <c:idx val="72"/>
              <c:layout>
                <c:manualLayout>
                  <c:x val="0"/>
                  <c:y val="-0.229300306960867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F96-429D-90E4-011191472042}"/>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'Datos CE'!$A$76:$A$148</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'Datos CE'!$B$76:$B$148</c:f>
              <c:numCache>
                <c:formatCode>#,##0.00</c:formatCode>
                <c:ptCount val="73"/>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pt idx="63">
                  <c:v>4552.7</c:v>
                </c:pt>
                <c:pt idx="64">
                  <c:v>5547.1</c:v>
                </c:pt>
                <c:pt idx="65">
                  <c:v>5913.9</c:v>
                </c:pt>
                <c:pt idx="66">
                  <c:v>4582.1000000000004</c:v>
                </c:pt>
                <c:pt idx="67">
                  <c:v>4778.6000000000004</c:v>
                </c:pt>
                <c:pt idx="68">
                  <c:v>4212.8</c:v>
                </c:pt>
                <c:pt idx="69">
                  <c:v>4519.5</c:v>
                </c:pt>
                <c:pt idx="70">
                  <c:v>4498.1015552499903</c:v>
                </c:pt>
                <c:pt idx="71">
                  <c:v>3694.9294045500001</c:v>
                </c:pt>
                <c:pt idx="72">
                  <c:v>4202.6365701899904</c:v>
                </c:pt>
              </c:numCache>
            </c:numRef>
          </c:val>
          <c:extLst xmlns:c16r2="http://schemas.microsoft.com/office/drawing/2015/06/chart">
            <c:ext xmlns:c16="http://schemas.microsoft.com/office/drawing/2014/chart" uri="{C3380CC4-5D6E-409C-BE32-E72D297353CC}">
              <c16:uniqueId val="{00000001-8E13-4BE9-9CBA-3B587671EE2F}"/>
            </c:ext>
          </c:extLst>
        </c:ser>
        <c:dLbls>
          <c:showLegendKey val="0"/>
          <c:showVal val="0"/>
          <c:showCatName val="0"/>
          <c:showSerName val="0"/>
          <c:showPercent val="0"/>
          <c:showBubbleSize val="0"/>
        </c:dLbls>
        <c:axId val="462323840"/>
        <c:axId val="462320704"/>
      </c:areaChart>
      <c:dateAx>
        <c:axId val="462323840"/>
        <c:scaling>
          <c:orientation val="minMax"/>
        </c:scaling>
        <c:delete val="0"/>
        <c:axPos val="b"/>
        <c:numFmt formatCode="mmm\-yy" sourceLinked="1"/>
        <c:majorTickMark val="out"/>
        <c:minorTickMark val="none"/>
        <c:tickLblPos val="low"/>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0704"/>
        <c:crosses val="autoZero"/>
        <c:auto val="0"/>
        <c:lblOffset val="100"/>
        <c:baseTimeUnit val="months"/>
      </c:dateAx>
      <c:valAx>
        <c:axId val="462320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3840"/>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Lesionados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'Accidentalidad Vial'!$M$81:$M$82</c:f>
              <c:strCache>
                <c:ptCount val="2"/>
                <c:pt idx="0">
                  <c:v>2022</c:v>
                </c:pt>
              </c:strCache>
            </c:strRef>
          </c:tx>
          <c:spPr>
            <a:solidFill>
              <a:srgbClr val="FFC000"/>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Vial'!$L$83:$L$88</c:f>
              <c:strCache>
                <c:ptCount val="6"/>
                <c:pt idx="0">
                  <c:v>Usuario de moto</c:v>
                </c:pt>
                <c:pt idx="1">
                  <c:v>Usuario de vehículo</c:v>
                </c:pt>
                <c:pt idx="2">
                  <c:v>Peatón</c:v>
                </c:pt>
                <c:pt idx="3">
                  <c:v>Usuario bicicleta</c:v>
                </c:pt>
                <c:pt idx="4">
                  <c:v>Usuarios transporte de carga</c:v>
                </c:pt>
                <c:pt idx="5">
                  <c:v>Otros Usuarios</c:v>
                </c:pt>
              </c:strCache>
            </c:strRef>
          </c:cat>
          <c:val>
            <c:numRef>
              <c:f>'Accidentalidad Vial'!$M$83:$M$88</c:f>
              <c:numCache>
                <c:formatCode>#,##0</c:formatCode>
                <c:ptCount val="6"/>
                <c:pt idx="0">
                  <c:v>79</c:v>
                </c:pt>
                <c:pt idx="1">
                  <c:v>51</c:v>
                </c:pt>
                <c:pt idx="2">
                  <c:v>14</c:v>
                </c:pt>
                <c:pt idx="3">
                  <c:v>6</c:v>
                </c:pt>
                <c:pt idx="4">
                  <c:v>4</c:v>
                </c:pt>
                <c:pt idx="5">
                  <c:v>16</c:v>
                </c:pt>
              </c:numCache>
            </c:numRef>
          </c:val>
          <c:extLst xmlns:c16r2="http://schemas.microsoft.com/office/drawing/2015/06/chart">
            <c:ext xmlns:c16="http://schemas.microsoft.com/office/drawing/2014/chart" uri="{C3380CC4-5D6E-409C-BE32-E72D297353CC}">
              <c16:uniqueId val="{00000000-E486-4D91-AB84-3FFF3C5EC722}"/>
            </c:ext>
          </c:extLst>
        </c:ser>
        <c:ser>
          <c:idx val="1"/>
          <c:order val="1"/>
          <c:tx>
            <c:strRef>
              <c:f>'Accidentalidad Vial'!$N$81:$N$82</c:f>
              <c:strCache>
                <c:ptCount val="2"/>
                <c:pt idx="0">
                  <c:v>2023</c:v>
                </c:pt>
              </c:strCache>
            </c:strRef>
          </c:tx>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Vial'!$L$83:$L$88</c:f>
              <c:strCache>
                <c:ptCount val="6"/>
                <c:pt idx="0">
                  <c:v>Usuario de moto</c:v>
                </c:pt>
                <c:pt idx="1">
                  <c:v>Usuario de vehículo</c:v>
                </c:pt>
                <c:pt idx="2">
                  <c:v>Peatón</c:v>
                </c:pt>
                <c:pt idx="3">
                  <c:v>Usuario bicicleta</c:v>
                </c:pt>
                <c:pt idx="4">
                  <c:v>Usuarios transporte de carga</c:v>
                </c:pt>
                <c:pt idx="5">
                  <c:v>Otros Usuarios</c:v>
                </c:pt>
              </c:strCache>
            </c:strRef>
          </c:cat>
          <c:val>
            <c:numRef>
              <c:f>'Accidentalidad Vial'!$N$83:$N$88</c:f>
              <c:numCache>
                <c:formatCode>#,##0</c:formatCode>
                <c:ptCount val="6"/>
                <c:pt idx="0">
                  <c:v>110</c:v>
                </c:pt>
                <c:pt idx="1">
                  <c:v>18</c:v>
                </c:pt>
                <c:pt idx="2">
                  <c:v>57</c:v>
                </c:pt>
                <c:pt idx="3">
                  <c:v>19</c:v>
                </c:pt>
                <c:pt idx="4">
                  <c:v>12</c:v>
                </c:pt>
                <c:pt idx="5">
                  <c:v>10</c:v>
                </c:pt>
              </c:numCache>
            </c:numRef>
          </c:val>
          <c:extLst xmlns:c16r2="http://schemas.microsoft.com/office/drawing/2015/06/chart">
            <c:ext xmlns:c16="http://schemas.microsoft.com/office/drawing/2014/chart" uri="{C3380CC4-5D6E-409C-BE32-E72D297353CC}">
              <c16:uniqueId val="{00000001-E486-4D91-AB84-3FFF3C5EC722}"/>
            </c:ext>
          </c:extLst>
        </c:ser>
        <c:dLbls>
          <c:dLblPos val="outEnd"/>
          <c:showLegendKey val="0"/>
          <c:showVal val="1"/>
          <c:showCatName val="0"/>
          <c:showSerName val="0"/>
          <c:showPercent val="0"/>
          <c:showBubbleSize val="0"/>
        </c:dLbls>
        <c:gapWidth val="219"/>
        <c:overlap val="-27"/>
        <c:axId val="494848384"/>
        <c:axId val="494850344"/>
      </c:barChart>
      <c:catAx>
        <c:axId val="49484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94850344"/>
        <c:crosses val="autoZero"/>
        <c:auto val="1"/>
        <c:lblAlgn val="ctr"/>
        <c:lblOffset val="100"/>
        <c:noMultiLvlLbl val="0"/>
      </c:catAx>
      <c:valAx>
        <c:axId val="494850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9484838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baseline="0">
                <a:solidFill>
                  <a:schemeClr val="tx1"/>
                </a:solidFill>
                <a:latin typeface="Arial" panose="020B0604020202020204" pitchFamily="34" charset="0"/>
                <a:ea typeface="+mn-ea"/>
                <a:cs typeface="Arial" panose="020B0604020202020204" pitchFamily="34" charset="0"/>
              </a:defRPr>
            </a:pPr>
            <a:r>
              <a:rPr lang="es-CO" sz="1100">
                <a:solidFill>
                  <a:schemeClr val="tx1"/>
                </a:solidFill>
              </a:rPr>
              <a:t>Fallecidos 2023</a:t>
            </a:r>
            <a:endParaRPr lang="es-CO" sz="1100" baseline="0">
              <a:solidFill>
                <a:schemeClr val="tx1"/>
              </a:solidFill>
            </a:endParaRPr>
          </a:p>
          <a:p>
            <a:pPr>
              <a:defRPr sz="1100">
                <a:solidFill>
                  <a:schemeClr val="tx1"/>
                </a:solidFill>
              </a:defRPr>
            </a:pPr>
            <a:r>
              <a:rPr lang="es-CO" sz="1100" baseline="0">
                <a:solidFill>
                  <a:schemeClr val="tx1"/>
                </a:solidFill>
              </a:rPr>
              <a:t>Ene - feb</a:t>
            </a:r>
            <a:endParaRPr lang="es-CO" sz="1100">
              <a:solidFill>
                <a:schemeClr val="tx1"/>
              </a:solidFill>
            </a:endParaRPr>
          </a:p>
        </c:rich>
      </c:tx>
      <c:layout/>
      <c:overlay val="0"/>
      <c:spPr>
        <a:noFill/>
        <a:ln>
          <a:noFill/>
        </a:ln>
        <a:effectLst/>
      </c:spPr>
      <c:txPr>
        <a:bodyPr rot="0" spcFirstLastPara="1" vertOverflow="ellipsis" vert="horz" wrap="square" anchor="ctr" anchorCtr="1"/>
        <a:lstStyle/>
        <a:p>
          <a:pPr>
            <a:defRPr sz="110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91260336137169"/>
          <c:y val="0.16249298264786591"/>
          <c:w val="0.7290979909788583"/>
          <c:h val="0.71931280099762418"/>
        </c:manualLayout>
      </c:layout>
      <c:pie3DChart>
        <c:varyColors val="1"/>
        <c:ser>
          <c:idx val="0"/>
          <c:order val="0"/>
          <c:tx>
            <c:strRef>
              <c:f>'Accidentalidad Vial'!$H$85:$I$85</c:f>
              <c:strCache>
                <c:ptCount val="2"/>
                <c:pt idx="0">
                  <c:v>17%</c:v>
                </c:pt>
                <c:pt idx="1">
                  <c:v>83%</c:v>
                </c:pt>
              </c:strCache>
            </c:strRef>
          </c:tx>
          <c:spPr>
            <a:solidFill>
              <a:srgbClr val="002060"/>
            </a:solidFill>
          </c:spPr>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0861-435A-852C-A931A3CCFDE3}"/>
              </c:ext>
            </c:extLst>
          </c:dPt>
          <c:dPt>
            <c:idx val="1"/>
            <c:bubble3D val="0"/>
            <c:explosion val="13"/>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0861-435A-852C-A931A3CCFDE3}"/>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dLbl>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'Accidentalidad Vial'!$H$86:$I$86</c:f>
              <c:strCache>
                <c:ptCount val="2"/>
                <c:pt idx="0">
                  <c:v>Implica Transporte de Carga</c:v>
                </c:pt>
                <c:pt idx="1">
                  <c:v>Otros Actores</c:v>
                </c:pt>
              </c:strCache>
            </c:strRef>
          </c:cat>
          <c:val>
            <c:numRef>
              <c:f>'Accidentalidad Vial'!$H$85:$I$85</c:f>
              <c:numCache>
                <c:formatCode>0%</c:formatCode>
                <c:ptCount val="2"/>
                <c:pt idx="0">
                  <c:v>0.17412140575079874</c:v>
                </c:pt>
                <c:pt idx="1">
                  <c:v>0.82587859424920129</c:v>
                </c:pt>
              </c:numCache>
            </c:numRef>
          </c:val>
          <c:extLst xmlns:c16r2="http://schemas.microsoft.com/office/drawing/2015/06/chart">
            <c:ext xmlns:c16="http://schemas.microsoft.com/office/drawing/2014/chart" uri="{C3380CC4-5D6E-409C-BE32-E72D297353CC}">
              <c16:uniqueId val="{00000004-0861-435A-852C-A931A3CCFDE3}"/>
            </c:ext>
          </c:extLst>
        </c:ser>
        <c:dLbls>
          <c:dLblPos val="outEnd"/>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(2'!$C$16:$C$27</c:f>
              <c:numCache>
                <c:formatCode>#,##0.00</c:formatCode>
                <c:ptCount val="9"/>
                <c:pt idx="0">
                  <c:v>1.41</c:v>
                </c:pt>
                <c:pt idx="1">
                  <c:v>1.23</c:v>
                </c:pt>
                <c:pt idx="2">
                  <c:v>1.3</c:v>
                </c:pt>
                <c:pt idx="3">
                  <c:v>1.19</c:v>
                </c:pt>
                <c:pt idx="4">
                  <c:v>1.37</c:v>
                </c:pt>
                <c:pt idx="5">
                  <c:v>1.21</c:v>
                </c:pt>
                <c:pt idx="6">
                  <c:v>1.34</c:v>
                </c:pt>
                <c:pt idx="7">
                  <c:v>1.42</c:v>
                </c:pt>
                <c:pt idx="8">
                  <c:v>1.37</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(2'!$D$16:$D$27</c:f>
              <c:numCache>
                <c:formatCode>#,##0.00</c:formatCode>
                <c:ptCount val="9"/>
                <c:pt idx="0">
                  <c:v>1.25</c:v>
                </c:pt>
                <c:pt idx="1">
                  <c:v>1.35</c:v>
                </c:pt>
                <c:pt idx="2">
                  <c:v>1.21</c:v>
                </c:pt>
                <c:pt idx="3">
                  <c:v>1.1200000000000001</c:v>
                </c:pt>
                <c:pt idx="4">
                  <c:v>1.1499999999999999</c:v>
                </c:pt>
                <c:pt idx="5">
                  <c:v>1.1000000000000001</c:v>
                </c:pt>
                <c:pt idx="6">
                  <c:v>1.19</c:v>
                </c:pt>
                <c:pt idx="7">
                  <c:v>1.1200000000000001</c:v>
                </c:pt>
                <c:pt idx="8">
                  <c:v>1.36</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494844464"/>
        <c:axId val="494851520"/>
      </c:barChart>
      <c:catAx>
        <c:axId val="494844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94851520"/>
        <c:crosses val="autoZero"/>
        <c:auto val="1"/>
        <c:lblAlgn val="ctr"/>
        <c:lblOffset val="100"/>
        <c:noMultiLvlLbl val="0"/>
      </c:catAx>
      <c:valAx>
        <c:axId val="494851520"/>
        <c:scaling>
          <c:orientation val="minMax"/>
        </c:scaling>
        <c:delete val="1"/>
        <c:axPos val="l"/>
        <c:numFmt formatCode="#,##0.00" sourceLinked="1"/>
        <c:majorTickMark val="none"/>
        <c:minorTickMark val="none"/>
        <c:tickLblPos val="nextTo"/>
        <c:crossAx val="4948444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(2'!$L$16:$L$24</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(2'!$M$16:$M$24</c:f>
              <c:numCache>
                <c:formatCode>#,##0.0</c:formatCode>
                <c:ptCount val="9"/>
                <c:pt idx="0">
                  <c:v>5.3</c:v>
                </c:pt>
                <c:pt idx="1">
                  <c:v>4.9000000000000004</c:v>
                </c:pt>
                <c:pt idx="2">
                  <c:v>5.3</c:v>
                </c:pt>
                <c:pt idx="3">
                  <c:v>4.0999999999999996</c:v>
                </c:pt>
                <c:pt idx="4">
                  <c:v>7.1</c:v>
                </c:pt>
                <c:pt idx="5" formatCode="#,##0.00">
                  <c:v>7.2</c:v>
                </c:pt>
                <c:pt idx="6">
                  <c:v>8.8000000000000007</c:v>
                </c:pt>
                <c:pt idx="7">
                  <c:v>7.4</c:v>
                </c:pt>
                <c:pt idx="8">
                  <c:v>9.4</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494853088"/>
        <c:axId val="494840936"/>
      </c:barChart>
      <c:catAx>
        <c:axId val="494853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94840936"/>
        <c:crosses val="autoZero"/>
        <c:auto val="1"/>
        <c:lblAlgn val="ctr"/>
        <c:lblOffset val="100"/>
        <c:noMultiLvlLbl val="0"/>
      </c:catAx>
      <c:valAx>
        <c:axId val="494840936"/>
        <c:scaling>
          <c:orientation val="minMax"/>
        </c:scaling>
        <c:delete val="1"/>
        <c:axPos val="l"/>
        <c:numFmt formatCode="#,##0.0" sourceLinked="1"/>
        <c:majorTickMark val="none"/>
        <c:minorTickMark val="none"/>
        <c:tickLblPos val="nextTo"/>
        <c:crossAx val="49485308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(2'!$C$85:$C$96</c:f>
              <c:numCache>
                <c:formatCode>#,##0.00</c:formatCode>
                <c:ptCount val="11"/>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(2'!$D$85:$D$96</c:f>
              <c:numCache>
                <c:formatCode>#,##0.00</c:formatCode>
                <c:ptCount val="11"/>
                <c:pt idx="0">
                  <c:v>1.0900000000000001</c:v>
                </c:pt>
                <c:pt idx="1">
                  <c:v>1.1000000000000001</c:v>
                </c:pt>
                <c:pt idx="2">
                  <c:v>1.0620000000000001</c:v>
                </c:pt>
                <c:pt idx="3">
                  <c:v>0.77</c:v>
                </c:pt>
                <c:pt idx="4">
                  <c:v>0.83</c:v>
                </c:pt>
                <c:pt idx="5">
                  <c:v>0.84</c:v>
                </c:pt>
                <c:pt idx="6">
                  <c:v>7.8E-2</c:v>
                </c:pt>
                <c:pt idx="7">
                  <c:v>1.4999999999999999E-2</c:v>
                </c:pt>
                <c:pt idx="8">
                  <c:v>0.08</c:v>
                </c:pt>
                <c:pt idx="9">
                  <c:v>0.443</c:v>
                </c:pt>
                <c:pt idx="10">
                  <c:v>0.158</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494842112"/>
        <c:axId val="494845640"/>
      </c:barChart>
      <c:catAx>
        <c:axId val="494842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94845640"/>
        <c:crosses val="autoZero"/>
        <c:auto val="1"/>
        <c:lblAlgn val="ctr"/>
        <c:lblOffset val="100"/>
        <c:noMultiLvlLbl val="0"/>
      </c:catAx>
      <c:valAx>
        <c:axId val="494845640"/>
        <c:scaling>
          <c:orientation val="minMax"/>
        </c:scaling>
        <c:delete val="1"/>
        <c:axPos val="l"/>
        <c:numFmt formatCode="#,##0.00" sourceLinked="1"/>
        <c:majorTickMark val="none"/>
        <c:minorTickMark val="none"/>
        <c:tickLblPos val="nextTo"/>
        <c:crossAx val="49484211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(2'!$L$85:$L$96</c:f>
              <c:numCache>
                <c:formatCode>#,##0.0</c:formatCode>
                <c:ptCount val="11"/>
                <c:pt idx="0">
                  <c:v>81</c:v>
                </c:pt>
                <c:pt idx="1">
                  <c:v>81</c:v>
                </c:pt>
                <c:pt idx="2">
                  <c:v>81</c:v>
                </c:pt>
                <c:pt idx="3">
                  <c:v>73</c:v>
                </c:pt>
                <c:pt idx="4">
                  <c:v>73</c:v>
                </c:pt>
                <c:pt idx="5">
                  <c:v>65</c:v>
                </c:pt>
                <c:pt idx="6">
                  <c:v>66</c:v>
                </c:pt>
                <c:pt idx="7">
                  <c:v>64</c:v>
                </c:pt>
                <c:pt idx="8">
                  <c:v>64</c:v>
                </c:pt>
                <c:pt idx="9">
                  <c:v>63</c:v>
                </c:pt>
                <c:pt idx="10">
                  <c:v>67</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(2'!$M$85:$M$96</c:f>
              <c:numCache>
                <c:formatCode>#,##0.0</c:formatCode>
                <c:ptCount val="11"/>
                <c:pt idx="0">
                  <c:v>65</c:v>
                </c:pt>
                <c:pt idx="1">
                  <c:v>66</c:v>
                </c:pt>
                <c:pt idx="2">
                  <c:v>60</c:v>
                </c:pt>
                <c:pt idx="3">
                  <c:v>36</c:v>
                </c:pt>
                <c:pt idx="4">
                  <c:v>39</c:v>
                </c:pt>
                <c:pt idx="5">
                  <c:v>39.085000000000001</c:v>
                </c:pt>
                <c:pt idx="6">
                  <c:v>1.1000000000000001</c:v>
                </c:pt>
                <c:pt idx="7">
                  <c:v>9.9760000000000001E-2</c:v>
                </c:pt>
                <c:pt idx="8" formatCode="#,##0.00">
                  <c:v>0.08</c:v>
                </c:pt>
                <c:pt idx="9">
                  <c:v>0.13</c:v>
                </c:pt>
                <c:pt idx="10">
                  <c:v>0.54869000000000001</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494842896"/>
        <c:axId val="494856224"/>
      </c:barChart>
      <c:catAx>
        <c:axId val="4948428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94856224"/>
        <c:crosses val="autoZero"/>
        <c:auto val="1"/>
        <c:lblAlgn val="ctr"/>
        <c:lblOffset val="100"/>
        <c:noMultiLvlLbl val="0"/>
      </c:catAx>
      <c:valAx>
        <c:axId val="494856224"/>
        <c:scaling>
          <c:orientation val="minMax"/>
        </c:scaling>
        <c:delete val="1"/>
        <c:axPos val="l"/>
        <c:numFmt formatCode="#,##0.0" sourceLinked="1"/>
        <c:majorTickMark val="none"/>
        <c:minorTickMark val="none"/>
        <c:tickLblPos val="nextTo"/>
        <c:crossAx val="49484289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(2'!$C$160:$C$168</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(2'!$D$160:$D$168</c:f>
              <c:numCache>
                <c:formatCode>#,##0.00</c:formatCode>
                <c:ptCount val="9"/>
                <c:pt idx="0">
                  <c:v>0.25</c:v>
                </c:pt>
                <c:pt idx="1">
                  <c:v>0.27</c:v>
                </c:pt>
                <c:pt idx="2">
                  <c:v>0.23</c:v>
                </c:pt>
                <c:pt idx="3">
                  <c:v>0.16</c:v>
                </c:pt>
                <c:pt idx="4">
                  <c:v>0.18</c:v>
                </c:pt>
                <c:pt idx="5">
                  <c:v>0.21</c:v>
                </c:pt>
                <c:pt idx="6">
                  <c:v>0.23</c:v>
                </c:pt>
                <c:pt idx="7">
                  <c:v>0.21</c:v>
                </c:pt>
                <c:pt idx="8">
                  <c:v>0.236647</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494856616"/>
        <c:axId val="494853480"/>
      </c:barChart>
      <c:catAx>
        <c:axId val="494856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94853480"/>
        <c:crosses val="autoZero"/>
        <c:auto val="1"/>
        <c:lblAlgn val="ctr"/>
        <c:lblOffset val="100"/>
        <c:noMultiLvlLbl val="0"/>
      </c:catAx>
      <c:valAx>
        <c:axId val="494853480"/>
        <c:scaling>
          <c:orientation val="minMax"/>
        </c:scaling>
        <c:delete val="1"/>
        <c:axPos val="l"/>
        <c:numFmt formatCode="#,##0.00" sourceLinked="1"/>
        <c:majorTickMark val="none"/>
        <c:minorTickMark val="none"/>
        <c:tickLblPos val="nextTo"/>
        <c:crossAx val="49485661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(2'!$L$160:$L$168</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(2'!$M$160:$M$168</c:f>
              <c:numCache>
                <c:formatCode>#,##0.0</c:formatCode>
                <c:ptCount val="9"/>
                <c:pt idx="0">
                  <c:v>3.9</c:v>
                </c:pt>
                <c:pt idx="1">
                  <c:v>2.9</c:v>
                </c:pt>
                <c:pt idx="2">
                  <c:v>3.3</c:v>
                </c:pt>
                <c:pt idx="3">
                  <c:v>2.5</c:v>
                </c:pt>
                <c:pt idx="4">
                  <c:v>3.7</c:v>
                </c:pt>
                <c:pt idx="5">
                  <c:v>4.4000000000000004</c:v>
                </c:pt>
                <c:pt idx="6">
                  <c:v>3.7</c:v>
                </c:pt>
                <c:pt idx="7">
                  <c:v>2.9</c:v>
                </c:pt>
                <c:pt idx="8">
                  <c:v>4.5039999999999996</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494853872"/>
        <c:axId val="494854264"/>
      </c:barChart>
      <c:catAx>
        <c:axId val="49485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94854264"/>
        <c:crosses val="autoZero"/>
        <c:auto val="1"/>
        <c:lblAlgn val="ctr"/>
        <c:lblOffset val="100"/>
        <c:noMultiLvlLbl val="0"/>
      </c:catAx>
      <c:valAx>
        <c:axId val="494854264"/>
        <c:scaling>
          <c:orientation val="minMax"/>
        </c:scaling>
        <c:delete val="1"/>
        <c:axPos val="l"/>
        <c:numFmt formatCode="#,##0.0" sourceLinked="1"/>
        <c:majorTickMark val="none"/>
        <c:minorTickMark val="none"/>
        <c:tickLblPos val="nextTo"/>
        <c:crossAx val="4948538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Colombia'!$C$24:$C$35</c:f>
              <c:numCache>
                <c:formatCode>#,##0.00</c:formatCode>
                <c:ptCount val="12"/>
                <c:pt idx="0">
                  <c:v>1.41</c:v>
                </c:pt>
                <c:pt idx="1">
                  <c:v>1.23</c:v>
                </c:pt>
                <c:pt idx="2">
                  <c:v>1.3</c:v>
                </c:pt>
                <c:pt idx="3">
                  <c:v>1.19</c:v>
                </c:pt>
                <c:pt idx="4">
                  <c:v>1.37</c:v>
                </c:pt>
                <c:pt idx="5">
                  <c:v>1.21</c:v>
                </c:pt>
                <c:pt idx="6">
                  <c:v>1.34</c:v>
                </c:pt>
                <c:pt idx="7">
                  <c:v>1.42</c:v>
                </c:pt>
                <c:pt idx="8">
                  <c:v>1.37</c:v>
                </c:pt>
                <c:pt idx="9">
                  <c:v>1.42</c:v>
                </c:pt>
                <c:pt idx="10">
                  <c:v>1.27</c:v>
                </c:pt>
                <c:pt idx="11">
                  <c:v>1.29</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Colombia'!$D$24:$D$35</c:f>
              <c:numCache>
                <c:formatCode>#,##0.00</c:formatCode>
                <c:ptCount val="12"/>
                <c:pt idx="0">
                  <c:v>3.22</c:v>
                </c:pt>
                <c:pt idx="1">
                  <c:v>3.21</c:v>
                </c:pt>
                <c:pt idx="2">
                  <c:v>2.87</c:v>
                </c:pt>
                <c:pt idx="3">
                  <c:v>2.38</c:v>
                </c:pt>
                <c:pt idx="4">
                  <c:v>2.7</c:v>
                </c:pt>
                <c:pt idx="5">
                  <c:v>2.81</c:v>
                </c:pt>
                <c:pt idx="6">
                  <c:v>3.07</c:v>
                </c:pt>
                <c:pt idx="7">
                  <c:v>2.97</c:v>
                </c:pt>
                <c:pt idx="8">
                  <c:v>3.18</c:v>
                </c:pt>
                <c:pt idx="9">
                  <c:v>3.24</c:v>
                </c:pt>
                <c:pt idx="10">
                  <c:v>3.07</c:v>
                </c:pt>
                <c:pt idx="11">
                  <c:v>3.08</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494855440"/>
        <c:axId val="472226592"/>
      </c:barChart>
      <c:catAx>
        <c:axId val="494855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72226592"/>
        <c:crosses val="autoZero"/>
        <c:auto val="1"/>
        <c:lblAlgn val="ctr"/>
        <c:lblOffset val="100"/>
        <c:noMultiLvlLbl val="0"/>
      </c:catAx>
      <c:valAx>
        <c:axId val="472226592"/>
        <c:scaling>
          <c:orientation val="minMax"/>
        </c:scaling>
        <c:delete val="1"/>
        <c:axPos val="l"/>
        <c:numFmt formatCode="#,##0.00" sourceLinked="1"/>
        <c:majorTickMark val="none"/>
        <c:minorTickMark val="none"/>
        <c:tickLblPos val="nextTo"/>
        <c:crossAx val="4948554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Colombia'!$L$24:$L$32</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Colombia'!$M$24:$M$32</c:f>
              <c:numCache>
                <c:formatCode>#,##0.0</c:formatCode>
                <c:ptCount val="9"/>
                <c:pt idx="0">
                  <c:v>15.58</c:v>
                </c:pt>
                <c:pt idx="1">
                  <c:v>16.309999999999999</c:v>
                </c:pt>
                <c:pt idx="2">
                  <c:v>13.49</c:v>
                </c:pt>
                <c:pt idx="3">
                  <c:v>9.23</c:v>
                </c:pt>
                <c:pt idx="4">
                  <c:v>13.79</c:v>
                </c:pt>
                <c:pt idx="5">
                  <c:v>14.93</c:v>
                </c:pt>
                <c:pt idx="6">
                  <c:v>18.54</c:v>
                </c:pt>
                <c:pt idx="7">
                  <c:v>19.329999999999998</c:v>
                </c:pt>
                <c:pt idx="8">
                  <c:v>20.58</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472217576"/>
        <c:axId val="472225024"/>
      </c:barChart>
      <c:catAx>
        <c:axId val="472217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72225024"/>
        <c:crosses val="autoZero"/>
        <c:auto val="1"/>
        <c:lblAlgn val="ctr"/>
        <c:lblOffset val="100"/>
        <c:noMultiLvlLbl val="0"/>
      </c:catAx>
      <c:valAx>
        <c:axId val="472225024"/>
        <c:scaling>
          <c:orientation val="minMax"/>
        </c:scaling>
        <c:delete val="1"/>
        <c:axPos val="l"/>
        <c:numFmt formatCode="#,##0.0" sourceLinked="1"/>
        <c:majorTickMark val="none"/>
        <c:minorTickMark val="none"/>
        <c:tickLblPos val="nextTo"/>
        <c:crossAx val="47221757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vs Ton Métricas </a:t>
            </a:r>
          </a:p>
          <a:p>
            <a:pPr>
              <a:defRPr b="1"/>
            </a:pPr>
            <a:r>
              <a:rPr lang="es-CO" b="1"/>
              <a:t>2017 - 2023</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tx>
            <c:v>Valor</c:v>
          </c:tx>
          <c:spPr>
            <a:solidFill>
              <a:schemeClr val="accent5">
                <a:lumMod val="60000"/>
                <a:lumOff val="40000"/>
              </a:schemeClr>
            </a:solidFill>
            <a:ln>
              <a:solidFill>
                <a:srgbClr val="002060"/>
              </a:solidFill>
            </a:ln>
            <a:effectLst/>
          </c:spPr>
          <c:cat>
            <c:numRef>
              <c:f>'Datos CE'!$A$76:$A$148</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'Datos CE'!$B$76:$B$148</c:f>
              <c:numCache>
                <c:formatCode>#,##0.00</c:formatCode>
                <c:ptCount val="73"/>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pt idx="63">
                  <c:v>4552.7</c:v>
                </c:pt>
                <c:pt idx="64">
                  <c:v>5547.1</c:v>
                </c:pt>
                <c:pt idx="65">
                  <c:v>5913.9</c:v>
                </c:pt>
                <c:pt idx="66">
                  <c:v>4582.1000000000004</c:v>
                </c:pt>
                <c:pt idx="67">
                  <c:v>4778.6000000000004</c:v>
                </c:pt>
                <c:pt idx="68">
                  <c:v>4212.8</c:v>
                </c:pt>
                <c:pt idx="69">
                  <c:v>4519.5</c:v>
                </c:pt>
                <c:pt idx="70">
                  <c:v>4498.1015552499903</c:v>
                </c:pt>
                <c:pt idx="71">
                  <c:v>3694.9294045500001</c:v>
                </c:pt>
                <c:pt idx="72">
                  <c:v>4202.6365701899904</c:v>
                </c:pt>
              </c:numCache>
            </c:numRef>
          </c:val>
          <c:extLst xmlns:c16r2="http://schemas.microsoft.com/office/drawing/2015/06/chart">
            <c:ext xmlns:c16="http://schemas.microsoft.com/office/drawing/2014/chart" uri="{C3380CC4-5D6E-409C-BE32-E72D297353CC}">
              <c16:uniqueId val="{00000038-B8CA-4CCA-88B9-BA43FFA12CF2}"/>
            </c:ext>
          </c:extLst>
        </c:ser>
        <c:dLbls>
          <c:showLegendKey val="0"/>
          <c:showVal val="0"/>
          <c:showCatName val="0"/>
          <c:showSerName val="0"/>
          <c:showPercent val="0"/>
          <c:showBubbleSize val="0"/>
        </c:dLbls>
        <c:axId val="462322272"/>
        <c:axId val="462318352"/>
      </c:areaChart>
      <c:lineChart>
        <c:grouping val="standard"/>
        <c:varyColors val="0"/>
        <c:ser>
          <c:idx val="1"/>
          <c:order val="1"/>
          <c:tx>
            <c:v>Toneladas</c:v>
          </c:tx>
          <c:spPr>
            <a:ln w="19050" cap="rnd">
              <a:solidFill>
                <a:srgbClr val="002060"/>
              </a:solidFill>
              <a:round/>
            </a:ln>
            <a:effectLst/>
          </c:spPr>
          <c:marker>
            <c:symbol val="none"/>
          </c:marker>
          <c:cat>
            <c:numRef>
              <c:f>'Datos CE'!$A$76:$A$148</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'Datos CE'!$C$76:$C$148</c:f>
              <c:numCache>
                <c:formatCode>#,##0</c:formatCode>
                <c:ptCount val="73"/>
                <c:pt idx="0">
                  <c:v>9598980.5749600008</c:v>
                </c:pt>
                <c:pt idx="1">
                  <c:v>12535646.915549999</c:v>
                </c:pt>
                <c:pt idx="2">
                  <c:v>9266593.2141299993</c:v>
                </c:pt>
                <c:pt idx="3">
                  <c:v>16357572.741010001</c:v>
                </c:pt>
                <c:pt idx="4">
                  <c:v>8892466.7434899993</c:v>
                </c:pt>
                <c:pt idx="5">
                  <c:v>14030741.347590001</c:v>
                </c:pt>
                <c:pt idx="6">
                  <c:v>12501883.33171</c:v>
                </c:pt>
                <c:pt idx="7">
                  <c:v>15811716.231139999</c:v>
                </c:pt>
                <c:pt idx="8">
                  <c:v>11589018.457279999</c:v>
                </c:pt>
                <c:pt idx="9">
                  <c:v>10395392.110250002</c:v>
                </c:pt>
                <c:pt idx="10">
                  <c:v>18951712.783910003</c:v>
                </c:pt>
                <c:pt idx="11">
                  <c:v>11784686.891440002</c:v>
                </c:pt>
                <c:pt idx="12">
                  <c:v>9720201.3855700009</c:v>
                </c:pt>
                <c:pt idx="13">
                  <c:v>12143134.20806</c:v>
                </c:pt>
                <c:pt idx="14">
                  <c:v>13596742.479579998</c:v>
                </c:pt>
                <c:pt idx="15">
                  <c:v>11114909.442799998</c:v>
                </c:pt>
                <c:pt idx="16">
                  <c:v>9684880.3751599994</c:v>
                </c:pt>
                <c:pt idx="17">
                  <c:v>12221370.24446</c:v>
                </c:pt>
                <c:pt idx="18">
                  <c:v>10239673.741109999</c:v>
                </c:pt>
                <c:pt idx="19">
                  <c:v>9910703.9997300003</c:v>
                </c:pt>
                <c:pt idx="20">
                  <c:v>11730638.158730002</c:v>
                </c:pt>
                <c:pt idx="21">
                  <c:v>9743966.4024899993</c:v>
                </c:pt>
                <c:pt idx="22">
                  <c:v>11928879.021910001</c:v>
                </c:pt>
                <c:pt idx="23">
                  <c:v>9232316</c:v>
                </c:pt>
                <c:pt idx="24">
                  <c:v>10289193.767289998</c:v>
                </c:pt>
                <c:pt idx="25">
                  <c:v>9764617.3019899987</c:v>
                </c:pt>
                <c:pt idx="26">
                  <c:v>11706586.521780001</c:v>
                </c:pt>
                <c:pt idx="27">
                  <c:v>13573981.6196</c:v>
                </c:pt>
                <c:pt idx="28">
                  <c:v>8718418.3430299982</c:v>
                </c:pt>
                <c:pt idx="29">
                  <c:v>10008474.554079998</c:v>
                </c:pt>
                <c:pt idx="30">
                  <c:v>9654150.064960001</c:v>
                </c:pt>
                <c:pt idx="31">
                  <c:v>9948002.6044500005</c:v>
                </c:pt>
                <c:pt idx="32">
                  <c:v>11070866.381800001</c:v>
                </c:pt>
                <c:pt idx="33">
                  <c:v>8578903.5578000005</c:v>
                </c:pt>
                <c:pt idx="34">
                  <c:v>10469623.28033</c:v>
                </c:pt>
                <c:pt idx="35">
                  <c:v>17948367.376519997</c:v>
                </c:pt>
                <c:pt idx="36">
                  <c:v>11063861.165469998</c:v>
                </c:pt>
                <c:pt idx="37">
                  <c:v>9813518.8485700022</c:v>
                </c:pt>
                <c:pt idx="38">
                  <c:v>7825092.6866600001</c:v>
                </c:pt>
                <c:pt idx="39">
                  <c:v>11341445.916110003</c:v>
                </c:pt>
                <c:pt idx="40">
                  <c:v>10030653.584019998</c:v>
                </c:pt>
                <c:pt idx="41">
                  <c:v>9127072.2770499997</c:v>
                </c:pt>
                <c:pt idx="42">
                  <c:v>8840423.4154700004</c:v>
                </c:pt>
                <c:pt idx="43">
                  <c:v>7860048.4208899997</c:v>
                </c:pt>
                <c:pt idx="44">
                  <c:v>7099706.6528000003</c:v>
                </c:pt>
                <c:pt idx="45">
                  <c:v>5507734.5982999988</c:v>
                </c:pt>
                <c:pt idx="46">
                  <c:v>8221667.8554600002</c:v>
                </c:pt>
                <c:pt idx="47">
                  <c:v>7267288.9359200001</c:v>
                </c:pt>
                <c:pt idx="48">
                  <c:v>10120577.504140001</c:v>
                </c:pt>
                <c:pt idx="49">
                  <c:v>6962226.0751599995</c:v>
                </c:pt>
                <c:pt idx="50">
                  <c:v>6992562.3616399998</c:v>
                </c:pt>
                <c:pt idx="51">
                  <c:v>8324103.7921599997</c:v>
                </c:pt>
                <c:pt idx="52">
                  <c:v>8332013.8900800003</c:v>
                </c:pt>
                <c:pt idx="53">
                  <c:v>7600365.0739399996</c:v>
                </c:pt>
                <c:pt idx="54">
                  <c:v>7671546.1819399996</c:v>
                </c:pt>
                <c:pt idx="55">
                  <c:v>7906474.5598099995</c:v>
                </c:pt>
                <c:pt idx="56">
                  <c:v>9579654.0928000007</c:v>
                </c:pt>
                <c:pt idx="57">
                  <c:v>7676804.3036799999</c:v>
                </c:pt>
                <c:pt idx="58">
                  <c:v>10025143.04723</c:v>
                </c:pt>
                <c:pt idx="59">
                  <c:v>7996354.7008400001</c:v>
                </c:pt>
                <c:pt idx="60">
                  <c:v>7835537.0526400022</c:v>
                </c:pt>
                <c:pt idx="61">
                  <c:v>7732839.0766200004</c:v>
                </c:pt>
                <c:pt idx="62">
                  <c:v>11357978.4827</c:v>
                </c:pt>
                <c:pt idx="63">
                  <c:v>6136487.2963100011</c:v>
                </c:pt>
                <c:pt idx="64">
                  <c:v>9580441</c:v>
                </c:pt>
                <c:pt idx="65">
                  <c:v>10648582.54329</c:v>
                </c:pt>
                <c:pt idx="66">
                  <c:v>7077383</c:v>
                </c:pt>
                <c:pt idx="67">
                  <c:v>9077778.8802700005</c:v>
                </c:pt>
                <c:pt idx="68">
                  <c:v>7468945</c:v>
                </c:pt>
                <c:pt idx="69">
                  <c:v>8461152.1691100001</c:v>
                </c:pt>
                <c:pt idx="70">
                  <c:v>8859970.1884300001</c:v>
                </c:pt>
                <c:pt idx="71">
                  <c:v>7287047.0522999996</c:v>
                </c:pt>
                <c:pt idx="72">
                  <c:v>8208774.7946199998</c:v>
                </c:pt>
              </c:numCache>
            </c:numRef>
          </c:val>
          <c:smooth val="0"/>
          <c:extLst xmlns:c16r2="http://schemas.microsoft.com/office/drawing/2015/06/chart">
            <c:ext xmlns:c16="http://schemas.microsoft.com/office/drawing/2014/chart" uri="{C3380CC4-5D6E-409C-BE32-E72D297353CC}">
              <c16:uniqueId val="{00000071-B8CA-4CCA-88B9-BA43FFA12CF2}"/>
            </c:ext>
          </c:extLst>
        </c:ser>
        <c:dLbls>
          <c:showLegendKey val="0"/>
          <c:showVal val="0"/>
          <c:showCatName val="0"/>
          <c:showSerName val="0"/>
          <c:showPercent val="0"/>
          <c:showBubbleSize val="0"/>
        </c:dLbls>
        <c:marker val="1"/>
        <c:smooth val="0"/>
        <c:axId val="462325800"/>
        <c:axId val="462325408"/>
      </c:lineChart>
      <c:valAx>
        <c:axId val="462325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5800"/>
        <c:crosses val="autoZero"/>
        <c:crossBetween val="between"/>
      </c:valAx>
      <c:dateAx>
        <c:axId val="4623258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5408"/>
        <c:crosses val="autoZero"/>
        <c:auto val="1"/>
        <c:lblOffset val="100"/>
        <c:baseTimeUnit val="months"/>
        <c:minorUnit val="1"/>
        <c:minorTimeUnit val="months"/>
      </c:dateAx>
      <c:valAx>
        <c:axId val="462318352"/>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2272"/>
        <c:crosses val="max"/>
        <c:crossBetween val="between"/>
      </c:valAx>
      <c:dateAx>
        <c:axId val="462322272"/>
        <c:scaling>
          <c:orientation val="minMax"/>
        </c:scaling>
        <c:delete val="1"/>
        <c:axPos val="b"/>
        <c:numFmt formatCode="mmm\-yy" sourceLinked="1"/>
        <c:majorTickMark val="out"/>
        <c:minorTickMark val="none"/>
        <c:tickLblPos val="nextTo"/>
        <c:crossAx val="462318352"/>
        <c:crosses val="autoZero"/>
        <c:auto val="1"/>
        <c:lblOffset val="100"/>
        <c:baseTimeUnit val="months"/>
        <c:majorUnit val="1"/>
        <c:minorUnit val="1"/>
      </c:date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Colombia'!$C$93:$C$104</c:f>
              <c:numCache>
                <c:formatCode>#,##0.00</c:formatCode>
                <c:ptCount val="12"/>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pt idx="11">
                  <c:v>1.1000000000000001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Colombia'!$D$93:$D$104</c:f>
              <c:numCache>
                <c:formatCode>#,##0.00</c:formatCode>
                <c:ptCount val="12"/>
                <c:pt idx="0">
                  <c:v>3.23</c:v>
                </c:pt>
                <c:pt idx="1">
                  <c:v>3.22</c:v>
                </c:pt>
                <c:pt idx="2">
                  <c:v>3.0249999999999999</c:v>
                </c:pt>
                <c:pt idx="3">
                  <c:v>2.1970000000000001</c:v>
                </c:pt>
                <c:pt idx="4">
                  <c:v>2.472</c:v>
                </c:pt>
                <c:pt idx="5">
                  <c:v>2.649</c:v>
                </c:pt>
                <c:pt idx="6">
                  <c:v>2.9550000000000001</c:v>
                </c:pt>
                <c:pt idx="7">
                  <c:v>2.8490000000000002</c:v>
                </c:pt>
                <c:pt idx="8">
                  <c:v>2.9670000000000001</c:v>
                </c:pt>
                <c:pt idx="9">
                  <c:v>3.1349999999999998</c:v>
                </c:pt>
                <c:pt idx="10">
                  <c:v>3.0259999999999998</c:v>
                </c:pt>
                <c:pt idx="11">
                  <c:v>3.0569999999999999</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472223848"/>
        <c:axId val="472218752"/>
      </c:barChart>
      <c:catAx>
        <c:axId val="4722238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72218752"/>
        <c:crosses val="autoZero"/>
        <c:auto val="1"/>
        <c:lblAlgn val="ctr"/>
        <c:lblOffset val="100"/>
        <c:noMultiLvlLbl val="0"/>
      </c:catAx>
      <c:valAx>
        <c:axId val="472218752"/>
        <c:scaling>
          <c:orientation val="minMax"/>
        </c:scaling>
        <c:delete val="1"/>
        <c:axPos val="l"/>
        <c:numFmt formatCode="#,##0.00" sourceLinked="1"/>
        <c:majorTickMark val="none"/>
        <c:minorTickMark val="none"/>
        <c:tickLblPos val="nextTo"/>
        <c:crossAx val="47222384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Colombia'!$L$93:$L$104</c:f>
              <c:numCache>
                <c:formatCode>#,##0.0</c:formatCode>
                <c:ptCount val="12"/>
                <c:pt idx="0">
                  <c:v>81</c:v>
                </c:pt>
                <c:pt idx="1">
                  <c:v>81</c:v>
                </c:pt>
                <c:pt idx="2">
                  <c:v>81</c:v>
                </c:pt>
                <c:pt idx="3">
                  <c:v>73</c:v>
                </c:pt>
                <c:pt idx="4">
                  <c:v>73</c:v>
                </c:pt>
                <c:pt idx="5">
                  <c:v>65</c:v>
                </c:pt>
                <c:pt idx="6">
                  <c:v>66</c:v>
                </c:pt>
                <c:pt idx="7">
                  <c:v>64</c:v>
                </c:pt>
                <c:pt idx="8">
                  <c:v>64</c:v>
                </c:pt>
                <c:pt idx="9">
                  <c:v>63</c:v>
                </c:pt>
                <c:pt idx="10">
                  <c:v>67</c:v>
                </c:pt>
                <c:pt idx="11">
                  <c:v>68</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Colombia'!$M$93:$M$104</c:f>
              <c:numCache>
                <c:formatCode>#,##0.0</c:formatCode>
                <c:ptCount val="12"/>
                <c:pt idx="0">
                  <c:v>121.124</c:v>
                </c:pt>
                <c:pt idx="1">
                  <c:v>115.54</c:v>
                </c:pt>
                <c:pt idx="2">
                  <c:v>105.87</c:v>
                </c:pt>
                <c:pt idx="3">
                  <c:v>64.819999999999993</c:v>
                </c:pt>
                <c:pt idx="4">
                  <c:v>74.340999999999994</c:v>
                </c:pt>
                <c:pt idx="5">
                  <c:v>74.144999999999996</c:v>
                </c:pt>
                <c:pt idx="6">
                  <c:v>98.814999999999998</c:v>
                </c:pt>
                <c:pt idx="7">
                  <c:v>101.411</c:v>
                </c:pt>
                <c:pt idx="8" formatCode="#,##0.00">
                  <c:v>101.681</c:v>
                </c:pt>
                <c:pt idx="9">
                  <c:v>122.996</c:v>
                </c:pt>
                <c:pt idx="10">
                  <c:v>121.762</c:v>
                </c:pt>
                <c:pt idx="11">
                  <c:v>130.43299999999999</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472219536"/>
        <c:axId val="472225416"/>
      </c:barChart>
      <c:catAx>
        <c:axId val="472219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72225416"/>
        <c:crosses val="autoZero"/>
        <c:auto val="1"/>
        <c:lblAlgn val="ctr"/>
        <c:lblOffset val="100"/>
        <c:noMultiLvlLbl val="0"/>
      </c:catAx>
      <c:valAx>
        <c:axId val="472225416"/>
        <c:scaling>
          <c:orientation val="minMax"/>
        </c:scaling>
        <c:delete val="1"/>
        <c:axPos val="l"/>
        <c:numFmt formatCode="#,##0.0" sourceLinked="1"/>
        <c:majorTickMark val="none"/>
        <c:minorTickMark val="none"/>
        <c:tickLblPos val="nextTo"/>
        <c:crossAx val="4722195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Colombia'!$C$168:$C$176</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Colombia'!$D$168:$D$176</c:f>
              <c:numCache>
                <c:formatCode>#,##0.00</c:formatCode>
                <c:ptCount val="9"/>
                <c:pt idx="0">
                  <c:v>2.004</c:v>
                </c:pt>
                <c:pt idx="1">
                  <c:v>1.974</c:v>
                </c:pt>
                <c:pt idx="2">
                  <c:v>1.867</c:v>
                </c:pt>
                <c:pt idx="3">
                  <c:v>1.3779999999999999</c:v>
                </c:pt>
                <c:pt idx="4">
                  <c:v>1.5860000000000001</c:v>
                </c:pt>
                <c:pt idx="5">
                  <c:v>1.806</c:v>
                </c:pt>
                <c:pt idx="6">
                  <c:v>2.0129999999999999</c:v>
                </c:pt>
                <c:pt idx="7">
                  <c:v>1.99</c:v>
                </c:pt>
                <c:pt idx="8">
                  <c:v>2.0859999999999999</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472219928"/>
        <c:axId val="472227376"/>
      </c:barChart>
      <c:catAx>
        <c:axId val="472219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72227376"/>
        <c:crosses val="autoZero"/>
        <c:auto val="1"/>
        <c:lblAlgn val="ctr"/>
        <c:lblOffset val="100"/>
        <c:noMultiLvlLbl val="0"/>
      </c:catAx>
      <c:valAx>
        <c:axId val="472227376"/>
        <c:scaling>
          <c:orientation val="minMax"/>
        </c:scaling>
        <c:delete val="1"/>
        <c:axPos val="l"/>
        <c:numFmt formatCode="#,##0.00" sourceLinked="1"/>
        <c:majorTickMark val="none"/>
        <c:minorTickMark val="none"/>
        <c:tickLblPos val="nextTo"/>
        <c:crossAx val="47221992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Colombia'!$L$168:$L$176</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Colombia'!$M$168:$M$176</c:f>
              <c:numCache>
                <c:formatCode>#,##0.0</c:formatCode>
                <c:ptCount val="9"/>
                <c:pt idx="0">
                  <c:v>8.2919999999999998</c:v>
                </c:pt>
                <c:pt idx="1">
                  <c:v>8.58</c:v>
                </c:pt>
                <c:pt idx="2">
                  <c:v>7.2039999999999997</c:v>
                </c:pt>
                <c:pt idx="3">
                  <c:v>5.008</c:v>
                </c:pt>
                <c:pt idx="4">
                  <c:v>8.8949999999999996</c:v>
                </c:pt>
                <c:pt idx="5">
                  <c:v>9.0090000000000003</c:v>
                </c:pt>
                <c:pt idx="6">
                  <c:v>12.409000000000001</c:v>
                </c:pt>
                <c:pt idx="7">
                  <c:v>10.215</c:v>
                </c:pt>
                <c:pt idx="8">
                  <c:v>14.365</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472222672"/>
        <c:axId val="472222280"/>
      </c:barChart>
      <c:catAx>
        <c:axId val="472222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72222280"/>
        <c:crosses val="autoZero"/>
        <c:auto val="1"/>
        <c:lblAlgn val="ctr"/>
        <c:lblOffset val="100"/>
        <c:noMultiLvlLbl val="0"/>
      </c:catAx>
      <c:valAx>
        <c:axId val="472222280"/>
        <c:scaling>
          <c:orientation val="minMax"/>
        </c:scaling>
        <c:delete val="1"/>
        <c:axPos val="l"/>
        <c:numFmt formatCode="#,##0.0" sourceLinked="1"/>
        <c:majorTickMark val="none"/>
        <c:minorTickMark val="none"/>
        <c:tickLblPos val="nextTo"/>
        <c:crossAx val="4722226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LPI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'Índ. Desempeño Logístico'!$D$9</c:f>
              <c:strCache>
                <c:ptCount val="1"/>
                <c:pt idx="0">
                  <c:v>2014</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Logístico'!$D$11:$D$17</c:f>
              <c:numCache>
                <c:formatCode>#,##0</c:formatCode>
                <c:ptCount val="7"/>
                <c:pt idx="0" formatCode="General">
                  <c:v>97</c:v>
                </c:pt>
                <c:pt idx="1">
                  <c:v>79</c:v>
                </c:pt>
                <c:pt idx="2">
                  <c:v>98</c:v>
                </c:pt>
                <c:pt idx="3">
                  <c:v>95</c:v>
                </c:pt>
                <c:pt idx="4">
                  <c:v>91</c:v>
                </c:pt>
                <c:pt idx="5">
                  <c:v>108</c:v>
                </c:pt>
                <c:pt idx="6">
                  <c:v>111</c:v>
                </c:pt>
              </c:numCache>
            </c:numRef>
          </c:val>
          <c:extLst xmlns:c16r2="http://schemas.microsoft.com/office/drawing/2015/06/chart">
            <c:ext xmlns:c16="http://schemas.microsoft.com/office/drawing/2014/chart" uri="{C3380CC4-5D6E-409C-BE32-E72D297353CC}">
              <c16:uniqueId val="{00000000-9D93-4B78-8BA5-D53CD70E1F36}"/>
            </c:ext>
          </c:extLst>
        </c:ser>
        <c:ser>
          <c:idx val="1"/>
          <c:order val="1"/>
          <c:tx>
            <c:strRef>
              <c:f>'Índ. Desempeño Logístico'!$E$9</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Logístico'!$E$11:$E$17</c:f>
              <c:numCache>
                <c:formatCode>#,##0</c:formatCode>
                <c:ptCount val="7"/>
                <c:pt idx="0" formatCode="General">
                  <c:v>94</c:v>
                </c:pt>
                <c:pt idx="1">
                  <c:v>129</c:v>
                </c:pt>
                <c:pt idx="2">
                  <c:v>95</c:v>
                </c:pt>
                <c:pt idx="3">
                  <c:v>103</c:v>
                </c:pt>
                <c:pt idx="4">
                  <c:v>81</c:v>
                </c:pt>
                <c:pt idx="5">
                  <c:v>96</c:v>
                </c:pt>
                <c:pt idx="6">
                  <c:v>78</c:v>
                </c:pt>
              </c:numCache>
            </c:numRef>
          </c:val>
          <c:extLst xmlns:c16r2="http://schemas.microsoft.com/office/drawing/2015/06/chart">
            <c:ext xmlns:c16="http://schemas.microsoft.com/office/drawing/2014/chart" uri="{C3380CC4-5D6E-409C-BE32-E72D297353CC}">
              <c16:uniqueId val="{00000001-9D93-4B78-8BA5-D53CD70E1F36}"/>
            </c:ext>
          </c:extLst>
        </c:ser>
        <c:ser>
          <c:idx val="2"/>
          <c:order val="2"/>
          <c:tx>
            <c:strRef>
              <c:f>'Índ. Desempeño Logístico'!$F$9</c:f>
              <c:strCache>
                <c:ptCount val="1"/>
                <c:pt idx="0">
                  <c:v>2018</c:v>
                </c:pt>
              </c:strCache>
            </c:strRef>
          </c:tx>
          <c:spPr>
            <a:gradFill rotWithShape="1">
              <a:gsLst>
                <a:gs pos="0">
                  <a:schemeClr val="accent5">
                    <a:shade val="65000"/>
                    <a:shade val="51000"/>
                    <a:satMod val="130000"/>
                  </a:schemeClr>
                </a:gs>
                <a:gs pos="80000">
                  <a:schemeClr val="accent5">
                    <a:shade val="65000"/>
                    <a:shade val="93000"/>
                    <a:satMod val="130000"/>
                  </a:schemeClr>
                </a:gs>
                <a:gs pos="100000">
                  <a:schemeClr val="accent5">
                    <a:shade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Logístico'!$F$11:$F$17</c:f>
              <c:numCache>
                <c:formatCode>#,##0</c:formatCode>
                <c:ptCount val="7"/>
                <c:pt idx="0" formatCode="General">
                  <c:v>58</c:v>
                </c:pt>
                <c:pt idx="1">
                  <c:v>75</c:v>
                </c:pt>
                <c:pt idx="2">
                  <c:v>72</c:v>
                </c:pt>
                <c:pt idx="3">
                  <c:v>46</c:v>
                </c:pt>
                <c:pt idx="4">
                  <c:v>56</c:v>
                </c:pt>
                <c:pt idx="5">
                  <c:v>53</c:v>
                </c:pt>
                <c:pt idx="6">
                  <c:v>81</c:v>
                </c:pt>
              </c:numCache>
            </c:numRef>
          </c:val>
          <c:extLst xmlns:c16r2="http://schemas.microsoft.com/office/drawing/2015/06/chart">
            <c:ext xmlns:c16="http://schemas.microsoft.com/office/drawing/2014/chart" uri="{C3380CC4-5D6E-409C-BE32-E72D297353CC}">
              <c16:uniqueId val="{00000000-6909-4AC3-B65D-612453C2FD31}"/>
            </c:ext>
          </c:extLst>
        </c:ser>
        <c:dLbls>
          <c:showLegendKey val="0"/>
          <c:showVal val="0"/>
          <c:showCatName val="0"/>
          <c:showSerName val="0"/>
          <c:showPercent val="0"/>
          <c:showBubbleSize val="0"/>
        </c:dLbls>
        <c:gapWidth val="100"/>
        <c:overlap val="-24"/>
        <c:axId val="472216008"/>
        <c:axId val="472224632"/>
      </c:barChart>
      <c:catAx>
        <c:axId val="4722160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72224632"/>
        <c:crosses val="autoZero"/>
        <c:auto val="1"/>
        <c:lblAlgn val="ctr"/>
        <c:lblOffset val="100"/>
        <c:noMultiLvlLbl val="0"/>
      </c:catAx>
      <c:valAx>
        <c:axId val="47222463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72216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r>
              <a:rPr lang="en-US">
                <a:solidFill>
                  <a:srgbClr val="002060"/>
                </a:solidFill>
                <a:latin typeface="Trebuchet MS" panose="020B0603020202020204" pitchFamily="34" charset="0"/>
              </a:rPr>
              <a:t>Posición General 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7.36920384951881E-2"/>
          <c:y val="0.16554812497752849"/>
          <c:w val="0.89019685039370078"/>
          <c:h val="0.73133211088339989"/>
        </c:manualLayout>
      </c:layout>
      <c:lineChart>
        <c:grouping val="standard"/>
        <c:varyColors val="0"/>
        <c:ser>
          <c:idx val="0"/>
          <c:order val="0"/>
          <c:tx>
            <c:strRef>
              <c:f>'Índ. Desempeño Logístico'!$O$21:$P$21</c:f>
              <c:strCache>
                <c:ptCount val="1"/>
                <c:pt idx="0">
                  <c:v>Posición General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8888888888888917E-2"/>
                  <c:y val="-3.70370370370370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9-4833-9C9A-6F3816B5A8CE}"/>
                </c:ext>
                <c:ext xmlns:c15="http://schemas.microsoft.com/office/drawing/2012/chart" uri="{CE6537A1-D6FC-4f65-9D91-7224C49458BB}"/>
              </c:extLst>
            </c:dLbl>
            <c:dLbl>
              <c:idx val="1"/>
              <c:layout>
                <c:manualLayout>
                  <c:x val="-3.3333333333333333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B9-4833-9C9A-6F3816B5A8CE}"/>
                </c:ext>
                <c:ext xmlns:c15="http://schemas.microsoft.com/office/drawing/2012/chart" uri="{CE6537A1-D6FC-4f65-9D91-7224C49458BB}"/>
              </c:extLst>
            </c:dLbl>
            <c:dLbl>
              <c:idx val="2"/>
              <c:layout>
                <c:manualLayout>
                  <c:x val="-4.7222222222222221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B9-4833-9C9A-6F3816B5A8CE}"/>
                </c:ext>
                <c:ext xmlns:c15="http://schemas.microsoft.com/office/drawing/2012/chart" uri="{CE6537A1-D6FC-4f65-9D91-7224C49458BB}"/>
              </c:extLst>
            </c:dLbl>
            <c:dLbl>
              <c:idx val="3"/>
              <c:layout>
                <c:manualLayout>
                  <c:x val="-3.3333333333333333E-2"/>
                  <c:y val="-3.2407407407407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B9-4833-9C9A-6F3816B5A8CE}"/>
                </c:ext>
                <c:ext xmlns:c15="http://schemas.microsoft.com/office/drawing/2012/chart" uri="{CE6537A1-D6FC-4f65-9D91-7224C49458BB}"/>
              </c:extLst>
            </c:dLbl>
            <c:dLbl>
              <c:idx val="4"/>
              <c:layout>
                <c:manualLayout>
                  <c:x val="-3.888888888888889E-2"/>
                  <c:y val="-3.70370370370370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B9-4833-9C9A-6F3816B5A8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'Índ. Desempeño Logístico'!$O$22:$O$27</c:f>
              <c:numCache>
                <c:formatCode>General</c:formatCode>
                <c:ptCount val="6"/>
                <c:pt idx="0">
                  <c:v>2007</c:v>
                </c:pt>
                <c:pt idx="1">
                  <c:v>2010</c:v>
                </c:pt>
                <c:pt idx="2">
                  <c:v>2012</c:v>
                </c:pt>
                <c:pt idx="3">
                  <c:v>2014</c:v>
                </c:pt>
                <c:pt idx="4">
                  <c:v>2016</c:v>
                </c:pt>
                <c:pt idx="5">
                  <c:v>2018</c:v>
                </c:pt>
              </c:numCache>
            </c:numRef>
          </c:cat>
          <c:val>
            <c:numRef>
              <c:f>'Índ. Desempeño Logístico'!$P$22:$P$27</c:f>
              <c:numCache>
                <c:formatCode>#,##0</c:formatCode>
                <c:ptCount val="6"/>
                <c:pt idx="0">
                  <c:v>82</c:v>
                </c:pt>
                <c:pt idx="1">
                  <c:v>72</c:v>
                </c:pt>
                <c:pt idx="2">
                  <c:v>64</c:v>
                </c:pt>
                <c:pt idx="3">
                  <c:v>97</c:v>
                </c:pt>
                <c:pt idx="4">
                  <c:v>94</c:v>
                </c:pt>
                <c:pt idx="5">
                  <c:v>58</c:v>
                </c:pt>
              </c:numCache>
            </c:numRef>
          </c:val>
          <c:smooth val="1"/>
          <c:extLst xmlns:c16r2="http://schemas.microsoft.com/office/drawing/2015/06/chart">
            <c:ext xmlns:c16="http://schemas.microsoft.com/office/drawing/2014/chart" uri="{C3380CC4-5D6E-409C-BE32-E72D297353CC}">
              <c16:uniqueId val="{00000005-B4B9-4833-9C9A-6F3816B5A8CE}"/>
            </c:ext>
          </c:extLst>
        </c:ser>
        <c:dLbls>
          <c:showLegendKey val="0"/>
          <c:showVal val="0"/>
          <c:showCatName val="0"/>
          <c:showSerName val="0"/>
          <c:showPercent val="0"/>
          <c:showBubbleSize val="0"/>
        </c:dLbls>
        <c:marker val="1"/>
        <c:smooth val="0"/>
        <c:axId val="472221104"/>
        <c:axId val="472216400"/>
      </c:lineChart>
      <c:catAx>
        <c:axId val="4722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Trebuchet MS" panose="020B0603020202020204" pitchFamily="34" charset="0"/>
                <a:ea typeface="+mn-ea"/>
                <a:cs typeface="+mn-cs"/>
              </a:defRPr>
            </a:pPr>
            <a:endParaRPr lang="es-CO"/>
          </a:p>
        </c:txPr>
        <c:crossAx val="472216400"/>
        <c:crosses val="autoZero"/>
        <c:auto val="1"/>
        <c:lblAlgn val="ctr"/>
        <c:lblOffset val="100"/>
        <c:noMultiLvlLbl val="0"/>
      </c:catAx>
      <c:valAx>
        <c:axId val="47221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22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COSTO LOGÍSTICO POR TAMAÑO DE EMPRESA</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'Observatorio Nacional Logística'!$B$50</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3315-4E0A-B847-A4B754D5A31F}"/>
              </c:ext>
            </c:extLst>
          </c:dPt>
          <c:dLbls>
            <c:spPr>
              <a:noFill/>
              <a:ln>
                <a:noFill/>
              </a:ln>
              <a:effectLst/>
            </c:spPr>
            <c:txPr>
              <a:bodyPr rot="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Logística'!$C$50:$G$50</c:f>
              <c:numCache>
                <c:formatCode>0.0%</c:formatCode>
                <c:ptCount val="5"/>
                <c:pt idx="0">
                  <c:v>0.24099999999999999</c:v>
                </c:pt>
                <c:pt idx="1">
                  <c:v>0.17599999999999999</c:v>
                </c:pt>
                <c:pt idx="2">
                  <c:v>0.122</c:v>
                </c:pt>
                <c:pt idx="3">
                  <c:v>0.108</c:v>
                </c:pt>
                <c:pt idx="4">
                  <c:v>0.13500000000000001</c:v>
                </c:pt>
              </c:numCache>
            </c:numRef>
          </c:val>
          <c:extLst xmlns:c16r2="http://schemas.microsoft.com/office/drawing/2015/06/chart">
            <c:ext xmlns:c16="http://schemas.microsoft.com/office/drawing/2014/chart" uri="{C3380CC4-5D6E-409C-BE32-E72D297353CC}">
              <c16:uniqueId val="{00000002-3315-4E0A-B847-A4B754D5A31F}"/>
            </c:ext>
          </c:extLst>
        </c:ser>
        <c:ser>
          <c:idx val="1"/>
          <c:order val="1"/>
          <c:tx>
            <c:strRef>
              <c:f>'Observatorio Nacional Logística'!$B$51</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3315-4E0A-B847-A4B754D5A31F}"/>
              </c:ext>
            </c:extLst>
          </c:dPt>
          <c:dLbls>
            <c:spPr>
              <a:noFill/>
              <a:ln>
                <a:noFill/>
              </a:ln>
              <a:effectLst/>
            </c:spPr>
            <c:txPr>
              <a:bodyPr rot="0" spcFirstLastPara="1" vertOverflow="ellipsis" vert="horz" wrap="square" anchor="ctr" anchorCtr="1"/>
              <a:lstStyle/>
              <a:p>
                <a:pPr algn="ct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Logística'!$C$51:$G$51</c:f>
              <c:numCache>
                <c:formatCode>0.0%</c:formatCode>
                <c:ptCount val="5"/>
                <c:pt idx="0">
                  <c:v>0.25800000000000001</c:v>
                </c:pt>
                <c:pt idx="1">
                  <c:v>0.24199999999999999</c:v>
                </c:pt>
                <c:pt idx="2">
                  <c:v>0.11799999999999999</c:v>
                </c:pt>
                <c:pt idx="3">
                  <c:v>9.7000000000000003E-2</c:v>
                </c:pt>
                <c:pt idx="4">
                  <c:v>0.126</c:v>
                </c:pt>
              </c:numCache>
            </c:numRef>
          </c:val>
          <c:extLst xmlns:c16r2="http://schemas.microsoft.com/office/drawing/2015/06/chart">
            <c:ext xmlns:c16="http://schemas.microsoft.com/office/drawing/2014/chart" uri="{C3380CC4-5D6E-409C-BE32-E72D297353CC}">
              <c16:uniqueId val="{00000005-3315-4E0A-B847-A4B754D5A31F}"/>
            </c:ext>
          </c:extLst>
        </c:ser>
        <c:dLbls>
          <c:dLblPos val="outEnd"/>
          <c:showLegendKey val="0"/>
          <c:showVal val="1"/>
          <c:showCatName val="0"/>
          <c:showSerName val="0"/>
          <c:showPercent val="0"/>
          <c:showBubbleSize val="0"/>
        </c:dLbls>
        <c:gapWidth val="219"/>
        <c:overlap val="-27"/>
        <c:axId val="472221888"/>
        <c:axId val="472227768"/>
      </c:barChart>
      <c:catAx>
        <c:axId val="47222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72227768"/>
        <c:crosses val="autoZero"/>
        <c:auto val="1"/>
        <c:lblAlgn val="ctr"/>
        <c:lblOffset val="100"/>
        <c:noMultiLvlLbl val="0"/>
      </c:catAx>
      <c:valAx>
        <c:axId val="4722277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7222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Logística'!$B$68</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FFC000"/>
              </a:solidFill>
              <a:ln>
                <a:solidFill>
                  <a:srgbClr val="FFC000"/>
                </a:solidFill>
              </a:ln>
              <a:effectLst/>
            </c:spPr>
            <c:extLst xmlns:c16r2="http://schemas.microsoft.com/office/drawing/2015/06/chart">
              <c:ext xmlns:c16="http://schemas.microsoft.com/office/drawing/2014/chart" uri="{C3380CC4-5D6E-409C-BE32-E72D297353CC}">
                <c16:uniqueId val="{00000001-E241-44A5-8588-67D97526E7BA}"/>
              </c:ext>
            </c:extLst>
          </c:dPt>
          <c:dPt>
            <c:idx val="6"/>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3-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Logística'!$C$68:$I$68</c:f>
              <c:numCache>
                <c:formatCode>0.0%</c:formatCode>
                <c:ptCount val="7"/>
                <c:pt idx="0">
                  <c:v>0.155</c:v>
                </c:pt>
                <c:pt idx="1">
                  <c:v>0.189</c:v>
                </c:pt>
                <c:pt idx="2">
                  <c:v>0.25800000000000001</c:v>
                </c:pt>
                <c:pt idx="3">
                  <c:v>0.26800000000000002</c:v>
                </c:pt>
                <c:pt idx="4">
                  <c:v>0.27400000000000002</c:v>
                </c:pt>
                <c:pt idx="5">
                  <c:v>0.48</c:v>
                </c:pt>
                <c:pt idx="6">
                  <c:v>0.224</c:v>
                </c:pt>
              </c:numCache>
            </c:numRef>
          </c:val>
          <c:extLst xmlns:c16r2="http://schemas.microsoft.com/office/drawing/2015/06/chart">
            <c:ext xmlns:c16="http://schemas.microsoft.com/office/drawing/2014/chart" uri="{C3380CC4-5D6E-409C-BE32-E72D297353CC}">
              <c16:uniqueId val="{00000004-E241-44A5-8588-67D97526E7BA}"/>
            </c:ext>
          </c:extLst>
        </c:ser>
        <c:ser>
          <c:idx val="1"/>
          <c:order val="1"/>
          <c:tx>
            <c:strRef>
              <c:f>'Observatorio Nacional Logística'!$B$69</c:f>
              <c:strCache>
                <c:ptCount val="1"/>
                <c:pt idx="0">
                  <c:v>2020</c:v>
                </c:pt>
              </c:strCache>
            </c:strRef>
          </c:tx>
          <c:spPr>
            <a:solidFill>
              <a:srgbClr val="002060"/>
            </a:solidFill>
            <a:ln>
              <a:solidFill>
                <a:srgbClr val="002060"/>
              </a:solidFill>
            </a:ln>
            <a:effectLst/>
          </c:spPr>
          <c:invertIfNegative val="0"/>
          <c:dPt>
            <c:idx val="4"/>
            <c:invertIfNegative val="0"/>
            <c:bubble3D val="0"/>
            <c:spPr>
              <a:solidFill>
                <a:srgbClr val="002060"/>
              </a:solidFill>
              <a:ln>
                <a:solidFill>
                  <a:srgbClr val="002060"/>
                </a:solidFill>
              </a:ln>
              <a:effectLst/>
            </c:spPr>
            <c:extLst xmlns:c16r2="http://schemas.microsoft.com/office/drawing/2015/06/chart">
              <c:ext xmlns:c16="http://schemas.microsoft.com/office/drawing/2014/chart" uri="{C3380CC4-5D6E-409C-BE32-E72D297353CC}">
                <c16:uniqueId val="{00000006-E241-44A5-8588-67D97526E7BA}"/>
              </c:ext>
            </c:extLst>
          </c:dPt>
          <c:dPt>
            <c:idx val="6"/>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8-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Logística'!$C$69:$I$69</c:f>
              <c:numCache>
                <c:formatCode>0.0%</c:formatCode>
                <c:ptCount val="7"/>
                <c:pt idx="0">
                  <c:v>0.373</c:v>
                </c:pt>
                <c:pt idx="1">
                  <c:v>0.55000000000000004</c:v>
                </c:pt>
                <c:pt idx="2">
                  <c:v>0.51</c:v>
                </c:pt>
                <c:pt idx="3">
                  <c:v>0.59599999999999997</c:v>
                </c:pt>
                <c:pt idx="4">
                  <c:v>0.58599999999999997</c:v>
                </c:pt>
                <c:pt idx="5">
                  <c:v>0.6</c:v>
                </c:pt>
                <c:pt idx="6">
                  <c:v>0.56000000000000005</c:v>
                </c:pt>
              </c:numCache>
            </c:numRef>
          </c:val>
          <c:extLst xmlns:c16r2="http://schemas.microsoft.com/office/drawing/2015/06/chart">
            <c:ext xmlns:c16="http://schemas.microsoft.com/office/drawing/2014/chart" uri="{C3380CC4-5D6E-409C-BE32-E72D297353CC}">
              <c16:uniqueId val="{00000009-E241-44A5-8588-67D97526E7BA}"/>
            </c:ext>
          </c:extLst>
        </c:ser>
        <c:dLbls>
          <c:dLblPos val="outEnd"/>
          <c:showLegendKey val="0"/>
          <c:showVal val="1"/>
          <c:showCatName val="0"/>
          <c:showSerName val="0"/>
          <c:showPercent val="0"/>
          <c:showBubbleSize val="0"/>
        </c:dLbls>
        <c:gapWidth val="219"/>
        <c:overlap val="-27"/>
        <c:axId val="472223064"/>
        <c:axId val="472218360"/>
      </c:barChart>
      <c:catAx>
        <c:axId val="47222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72218360"/>
        <c:crosses val="autoZero"/>
        <c:auto val="1"/>
        <c:lblAlgn val="ctr"/>
        <c:lblOffset val="100"/>
        <c:noMultiLvlLbl val="0"/>
      </c:catAx>
      <c:valAx>
        <c:axId val="4722183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72223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Uso de tecnología en la logística</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3"/>
          <c:order val="0"/>
          <c:spPr>
            <a:solidFill>
              <a:srgbClr val="FFC000"/>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Logística'!$E$106:$E$116</c:f>
              <c:numCache>
                <c:formatCode>0.0%</c:formatCode>
                <c:ptCount val="11"/>
                <c:pt idx="0">
                  <c:v>0.14499999999999999</c:v>
                </c:pt>
                <c:pt idx="1">
                  <c:v>0.13400000000000001</c:v>
                </c:pt>
                <c:pt idx="2">
                  <c:v>0.122</c:v>
                </c:pt>
                <c:pt idx="3">
                  <c:v>7.9000000000000001E-2</c:v>
                </c:pt>
                <c:pt idx="4">
                  <c:v>7.1999999999999995E-2</c:v>
                </c:pt>
                <c:pt idx="5">
                  <c:v>2.8000000000000001E-2</c:v>
                </c:pt>
                <c:pt idx="6">
                  <c:v>2.4E-2</c:v>
                </c:pt>
                <c:pt idx="7">
                  <c:v>2.1000000000000001E-2</c:v>
                </c:pt>
                <c:pt idx="8">
                  <c:v>1.4E-2</c:v>
                </c:pt>
                <c:pt idx="9">
                  <c:v>1.0999999999999999E-2</c:v>
                </c:pt>
                <c:pt idx="10">
                  <c:v>0.64400000000000002</c:v>
                </c:pt>
              </c:numCache>
            </c:numRef>
          </c:val>
          <c:extLst xmlns:c16r2="http://schemas.microsoft.com/office/drawing/2015/06/chart">
            <c:ext xmlns:c16="http://schemas.microsoft.com/office/drawing/2014/chart" uri="{C3380CC4-5D6E-409C-BE32-E72D297353CC}">
              <c16:uniqueId val="{00000000-E5B6-4A5B-8976-76F088C71866}"/>
            </c:ext>
          </c:extLst>
        </c:ser>
        <c:ser>
          <c:idx val="0"/>
          <c:order val="1"/>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Logística'!$F$106:$F$116</c:f>
              <c:numCache>
                <c:formatCode>0.0%</c:formatCode>
                <c:ptCount val="11"/>
                <c:pt idx="0">
                  <c:v>0.50800000000000001</c:v>
                </c:pt>
                <c:pt idx="1">
                  <c:v>0.32</c:v>
                </c:pt>
                <c:pt idx="2">
                  <c:v>0</c:v>
                </c:pt>
                <c:pt idx="3">
                  <c:v>0.6</c:v>
                </c:pt>
                <c:pt idx="4">
                  <c:v>0.20699999999999999</c:v>
                </c:pt>
                <c:pt idx="5">
                  <c:v>0.42499999999999999</c:v>
                </c:pt>
                <c:pt idx="6">
                  <c:v>0.35599999999999998</c:v>
                </c:pt>
                <c:pt idx="7">
                  <c:v>0.42</c:v>
                </c:pt>
                <c:pt idx="8">
                  <c:v>0.38400000000000001</c:v>
                </c:pt>
                <c:pt idx="9">
                  <c:v>0</c:v>
                </c:pt>
                <c:pt idx="10">
                  <c:v>0</c:v>
                </c:pt>
              </c:numCache>
            </c:numRef>
          </c:val>
          <c:extLst xmlns:c16r2="http://schemas.microsoft.com/office/drawing/2015/06/chart">
            <c:ext xmlns:c16="http://schemas.microsoft.com/office/drawing/2014/chart" uri="{C3380CC4-5D6E-409C-BE32-E72D297353CC}">
              <c16:uniqueId val="{00000000-3C07-48B6-B5A7-0E94F403085B}"/>
            </c:ext>
          </c:extLst>
        </c:ser>
        <c:dLbls>
          <c:dLblPos val="outEnd"/>
          <c:showLegendKey val="0"/>
          <c:showVal val="1"/>
          <c:showCatName val="0"/>
          <c:showSerName val="0"/>
          <c:showPercent val="0"/>
          <c:showBubbleSize val="0"/>
        </c:dLbls>
        <c:gapWidth val="182"/>
        <c:axId val="472224240"/>
        <c:axId val="472225808"/>
      </c:barChart>
      <c:catAx>
        <c:axId val="472224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72225808"/>
        <c:crosses val="autoZero"/>
        <c:auto val="1"/>
        <c:lblAlgn val="ctr"/>
        <c:lblOffset val="100"/>
        <c:noMultiLvlLbl val="0"/>
      </c:catAx>
      <c:valAx>
        <c:axId val="472225808"/>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7222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Principales problemas en la entrega de pedidos</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1"/>
          <c:order val="1"/>
          <c:spPr>
            <a:solidFill>
              <a:srgbClr val="002060"/>
            </a:solidFill>
            <a:ln>
              <a:solidFill>
                <a:srgbClr val="002060"/>
              </a:solidFill>
            </a:ln>
            <a:effectLst/>
          </c:spPr>
          <c:invertIfNegative val="0"/>
          <c:dLbls>
            <c:dLbl>
              <c:idx val="7"/>
              <c:delete val="1"/>
              <c:extLst xmlns:c16r2="http://schemas.microsoft.com/office/drawing/2015/06/chart">
                <c:ext xmlns:c16="http://schemas.microsoft.com/office/drawing/2014/chart" uri="{C3380CC4-5D6E-409C-BE32-E72D297353CC}">
                  <c16:uniqueId val="{00000000-C1AA-4727-AE6E-CF9D6030C79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1-C1AA-4727-AE6E-CF9D6030C79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2-C1AA-4727-AE6E-CF9D6030C79D}"/>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Logística'!$D$87:$D$96</c:f>
              <c:numCache>
                <c:formatCode>0.0%</c:formatCode>
                <c:ptCount val="10"/>
                <c:pt idx="0">
                  <c:v>0.121</c:v>
                </c:pt>
                <c:pt idx="1">
                  <c:v>0.11700000000000001</c:v>
                </c:pt>
                <c:pt idx="2">
                  <c:v>8.4000000000000005E-2</c:v>
                </c:pt>
                <c:pt idx="3">
                  <c:v>5.8000000000000003E-2</c:v>
                </c:pt>
                <c:pt idx="4">
                  <c:v>5.6000000000000001E-2</c:v>
                </c:pt>
                <c:pt idx="5">
                  <c:v>2.9000000000000001E-2</c:v>
                </c:pt>
                <c:pt idx="6">
                  <c:v>1.9E-2</c:v>
                </c:pt>
                <c:pt idx="7">
                  <c:v>0</c:v>
                </c:pt>
                <c:pt idx="8">
                  <c:v>0</c:v>
                </c:pt>
                <c:pt idx="9">
                  <c:v>0</c:v>
                </c:pt>
              </c:numCache>
            </c:numRef>
          </c:val>
          <c:extLst xmlns:c16r2="http://schemas.microsoft.com/office/drawing/2015/06/chart">
            <c:ext xmlns:c16="http://schemas.microsoft.com/office/drawing/2014/chart" uri="{C3380CC4-5D6E-409C-BE32-E72D297353CC}">
              <c16:uniqueId val="{00000000-2F7B-4BC6-817D-BD714D33C3FD}"/>
            </c:ext>
          </c:extLst>
        </c:ser>
        <c:ser>
          <c:idx val="2"/>
          <c:order val="2"/>
          <c:spPr>
            <a:solidFill>
              <a:srgbClr val="FFC000"/>
            </a:solidFill>
            <a:ln>
              <a:solidFill>
                <a:srgbClr val="FFC000"/>
              </a:solidFill>
            </a:ln>
            <a:effectLst/>
          </c:spPr>
          <c:invertIfNegative val="0"/>
          <c:dLbls>
            <c:dLbl>
              <c:idx val="0"/>
              <c:delete val="1"/>
              <c:extLst xmlns:c16r2="http://schemas.microsoft.com/office/drawing/2015/06/chart">
                <c:ext xmlns:c16="http://schemas.microsoft.com/office/drawing/2014/chart" uri="{C3380CC4-5D6E-409C-BE32-E72D297353CC}">
                  <c16:uniqueId val="{00000003-C1AA-4727-AE6E-CF9D6030C79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1AA-4727-AE6E-CF9D6030C79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Logística'!$E$87:$E$96</c:f>
              <c:numCache>
                <c:formatCode>0.0%</c:formatCode>
                <c:ptCount val="10"/>
                <c:pt idx="0">
                  <c:v>0</c:v>
                </c:pt>
                <c:pt idx="1">
                  <c:v>0.65800000000000003</c:v>
                </c:pt>
                <c:pt idx="2">
                  <c:v>0.42099999999999999</c:v>
                </c:pt>
                <c:pt idx="3">
                  <c:v>0.191</c:v>
                </c:pt>
                <c:pt idx="4">
                  <c:v>0.25800000000000001</c:v>
                </c:pt>
                <c:pt idx="5">
                  <c:v>0</c:v>
                </c:pt>
                <c:pt idx="6">
                  <c:v>0.151</c:v>
                </c:pt>
                <c:pt idx="7">
                  <c:v>0.189</c:v>
                </c:pt>
                <c:pt idx="8">
                  <c:v>5.3999999999999999E-2</c:v>
                </c:pt>
                <c:pt idx="9">
                  <c:v>3.9E-2</c:v>
                </c:pt>
              </c:numCache>
            </c:numRef>
          </c:val>
          <c:extLst xmlns:c16r2="http://schemas.microsoft.com/office/drawing/2015/06/chart">
            <c:ext xmlns:c16="http://schemas.microsoft.com/office/drawing/2014/chart" uri="{C3380CC4-5D6E-409C-BE32-E72D297353CC}">
              <c16:uniqueId val="{00000005-C1AA-4727-AE6E-CF9D6030C79D}"/>
            </c:ext>
          </c:extLst>
        </c:ser>
        <c:dLbls>
          <c:showLegendKey val="0"/>
          <c:showVal val="0"/>
          <c:showCatName val="0"/>
          <c:showSerName val="0"/>
          <c:showPercent val="0"/>
          <c:showBubbleSize val="0"/>
        </c:dLbls>
        <c:gapWidth val="182"/>
        <c:axId val="472229336"/>
        <c:axId val="472228552"/>
        <c:extLst xmlns:c16r2="http://schemas.microsoft.com/office/drawing/2015/06/chart">
          <c:ext xmlns:c15="http://schemas.microsoft.com/office/drawing/2012/chart" uri="{02D57815-91ED-43cb-92C2-25804820EDAC}">
            <c15:filteredBarSeries>
              <c15:ser>
                <c:idx val="0"/>
                <c:order val="0"/>
                <c:spPr>
                  <a:solidFill>
                    <a:schemeClr val="accent1">
                      <a:tint val="65000"/>
                    </a:schemeClr>
                  </a:solidFill>
                  <a:ln>
                    <a:noFill/>
                  </a:ln>
                  <a:effectLst/>
                </c:spPr>
                <c:invertIfNegative val="0"/>
                <c:cat>
                  <c:strRef>
                    <c:extLst xmlns:c16r2="http://schemas.microsoft.com/office/drawing/2015/06/chart">
                      <c:ext uri="{02D57815-91ED-43cb-92C2-25804820EDAC}">
                        <c15:formulaRef>
                          <c15:sqref>'Observatorio Nacional Logística'!$B$87:$B$96</c15:sqref>
                        </c15:formulaRef>
                      </c:ext>
                    </c:extLst>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extLst xmlns:c16r2="http://schemas.microsoft.com/office/drawing/2015/06/chart">
                      <c:ext uri="{02D57815-91ED-43cb-92C2-25804820EDAC}">
                        <c15:formulaRef>
                          <c15:sqref>'Observatorio Nacional Logística'!$C$87:$C$96</c15:sqref>
                        </c15:formulaRef>
                      </c:ext>
                    </c:extLst>
                    <c:numCache>
                      <c:formatCode>General</c:formatCode>
                      <c:ptCount val="10"/>
                    </c:numCache>
                  </c:numRef>
                </c:val>
                <c:extLst xmlns:c16r2="http://schemas.microsoft.com/office/drawing/2015/06/chart">
                  <c:ext xmlns:c16="http://schemas.microsoft.com/office/drawing/2014/chart" uri="{C3380CC4-5D6E-409C-BE32-E72D297353CC}">
                    <c16:uniqueId val="{00000001-2F7B-4BC6-817D-BD714D33C3FD}"/>
                  </c:ext>
                </c:extLst>
              </c15:ser>
            </c15:filteredBarSeries>
          </c:ext>
        </c:extLst>
      </c:barChart>
      <c:catAx>
        <c:axId val="472229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72228552"/>
        <c:crosses val="autoZero"/>
        <c:auto val="1"/>
        <c:lblAlgn val="ctr"/>
        <c:lblOffset val="100"/>
        <c:noMultiLvlLbl val="0"/>
      </c:catAx>
      <c:valAx>
        <c:axId val="4722285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72229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Valor Importaciones - Exportaciones 2012 - 2023</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5714014280811976E-2"/>
          <c:y val="0.1259478416261797"/>
          <c:w val="0.88486349263013631"/>
          <c:h val="0.654401647834707"/>
        </c:manualLayout>
      </c:layout>
      <c:lineChart>
        <c:grouping val="standard"/>
        <c:varyColors val="0"/>
        <c:ser>
          <c:idx val="0"/>
          <c:order val="0"/>
          <c:tx>
            <c:v>Expo</c:v>
          </c:tx>
          <c:spPr>
            <a:ln w="22225" cap="rnd" cmpd="sng" algn="ctr">
              <a:solidFill>
                <a:srgbClr val="FFC000"/>
              </a:solidFill>
              <a:round/>
            </a:ln>
            <a:effectLst/>
          </c:spPr>
          <c:marker>
            <c:symbol val="none"/>
          </c:marker>
          <c:cat>
            <c:numRef>
              <c:f>'Datos CE'!$I$16:$I$148</c:f>
              <c:numCache>
                <c:formatCode>mmm\-yy</c:formatCode>
                <c:ptCount val="13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pt idx="129">
                  <c:v>44866</c:v>
                </c:pt>
                <c:pt idx="130">
                  <c:v>44896</c:v>
                </c:pt>
                <c:pt idx="131">
                  <c:v>44927</c:v>
                </c:pt>
                <c:pt idx="132">
                  <c:v>44958</c:v>
                </c:pt>
              </c:numCache>
            </c:numRef>
          </c:cat>
          <c:val>
            <c:numRef>
              <c:f>'Datos CE'!$J$16:$J$148</c:f>
              <c:numCache>
                <c:formatCode>#,##0.00</c:formatCode>
                <c:ptCount val="133"/>
                <c:pt idx="0">
                  <c:v>4836</c:v>
                </c:pt>
                <c:pt idx="1">
                  <c:v>5687.4</c:v>
                </c:pt>
                <c:pt idx="2">
                  <c:v>4885.8999999999996</c:v>
                </c:pt>
                <c:pt idx="3">
                  <c:v>5208.2</c:v>
                </c:pt>
                <c:pt idx="4">
                  <c:v>4621.8999999999996</c:v>
                </c:pt>
                <c:pt idx="5">
                  <c:v>4693.5</c:v>
                </c:pt>
                <c:pt idx="6">
                  <c:v>4589.1000000000004</c:v>
                </c:pt>
                <c:pt idx="7">
                  <c:v>4823.2</c:v>
                </c:pt>
                <c:pt idx="8">
                  <c:v>4985.3</c:v>
                </c:pt>
                <c:pt idx="9">
                  <c:v>4732.3999999999996</c:v>
                </c:pt>
                <c:pt idx="10">
                  <c:v>4932.7</c:v>
                </c:pt>
                <c:pt idx="11">
                  <c:v>4849.2</c:v>
                </c:pt>
                <c:pt idx="12">
                  <c:v>4667.8</c:v>
                </c:pt>
                <c:pt idx="13">
                  <c:v>4617.8</c:v>
                </c:pt>
                <c:pt idx="14">
                  <c:v>4949.5</c:v>
                </c:pt>
                <c:pt idx="15">
                  <c:v>5332.5</c:v>
                </c:pt>
                <c:pt idx="16">
                  <c:v>4870.8</c:v>
                </c:pt>
                <c:pt idx="17">
                  <c:v>4652.3</c:v>
                </c:pt>
                <c:pt idx="18">
                  <c:v>4977.7</c:v>
                </c:pt>
                <c:pt idx="19">
                  <c:v>4850</c:v>
                </c:pt>
                <c:pt idx="20">
                  <c:v>4838</c:v>
                </c:pt>
                <c:pt idx="21">
                  <c:v>4946</c:v>
                </c:pt>
                <c:pt idx="22">
                  <c:v>5272.1</c:v>
                </c:pt>
                <c:pt idx="23">
                  <c:v>4775.2</c:v>
                </c:pt>
                <c:pt idx="24">
                  <c:v>4271.3999999999996</c:v>
                </c:pt>
                <c:pt idx="25">
                  <c:v>4407.8999999999996</c:v>
                </c:pt>
                <c:pt idx="26">
                  <c:v>4302.6000000000004</c:v>
                </c:pt>
                <c:pt idx="27">
                  <c:v>5486.1</c:v>
                </c:pt>
                <c:pt idx="28">
                  <c:v>4672.5</c:v>
                </c:pt>
                <c:pt idx="29">
                  <c:v>5048.8</c:v>
                </c:pt>
                <c:pt idx="30">
                  <c:v>4829.5</c:v>
                </c:pt>
                <c:pt idx="31">
                  <c:v>5088.7</c:v>
                </c:pt>
                <c:pt idx="32">
                  <c:v>4227.3999999999996</c:v>
                </c:pt>
                <c:pt idx="33">
                  <c:v>3828</c:v>
                </c:pt>
                <c:pt idx="34">
                  <c:v>3767.6</c:v>
                </c:pt>
                <c:pt idx="35">
                  <c:v>2902.8</c:v>
                </c:pt>
                <c:pt idx="36">
                  <c:v>3133.1</c:v>
                </c:pt>
                <c:pt idx="37">
                  <c:v>3457.4</c:v>
                </c:pt>
                <c:pt idx="38">
                  <c:v>3214.4</c:v>
                </c:pt>
                <c:pt idx="39">
                  <c:v>3355.7</c:v>
                </c:pt>
                <c:pt idx="40">
                  <c:v>3211.2</c:v>
                </c:pt>
                <c:pt idx="41">
                  <c:v>3001.9</c:v>
                </c:pt>
                <c:pt idx="42">
                  <c:v>2809.1</c:v>
                </c:pt>
                <c:pt idx="43">
                  <c:v>2867.1</c:v>
                </c:pt>
                <c:pt idx="44">
                  <c:v>2785.8</c:v>
                </c:pt>
                <c:pt idx="45">
                  <c:v>2362.3000000000002</c:v>
                </c:pt>
                <c:pt idx="46">
                  <c:v>2543</c:v>
                </c:pt>
                <c:pt idx="47">
                  <c:v>1840.4</c:v>
                </c:pt>
                <c:pt idx="48">
                  <c:v>2297.4</c:v>
                </c:pt>
                <c:pt idx="49">
                  <c:v>2301.3000000000002</c:v>
                </c:pt>
                <c:pt idx="50">
                  <c:v>2418.6</c:v>
                </c:pt>
                <c:pt idx="51">
                  <c:v>2683.5</c:v>
                </c:pt>
                <c:pt idx="52">
                  <c:v>2715.5</c:v>
                </c:pt>
                <c:pt idx="53">
                  <c:v>2188.6999999999998</c:v>
                </c:pt>
                <c:pt idx="54">
                  <c:v>3004.690794639997</c:v>
                </c:pt>
                <c:pt idx="55">
                  <c:v>2708.6</c:v>
                </c:pt>
                <c:pt idx="56">
                  <c:v>2679.9</c:v>
                </c:pt>
                <c:pt idx="57">
                  <c:v>2697.5</c:v>
                </c:pt>
                <c:pt idx="58">
                  <c:v>3374.3467903999999</c:v>
                </c:pt>
                <c:pt idx="59">
                  <c:v>2614.4</c:v>
                </c:pt>
                <c:pt idx="60">
                  <c:v>2659.843280250001</c:v>
                </c:pt>
                <c:pt idx="61">
                  <c:v>3209.6</c:v>
                </c:pt>
                <c:pt idx="62">
                  <c:v>2612.4071004799994</c:v>
                </c:pt>
                <c:pt idx="63">
                  <c:v>3385.0641246599994</c:v>
                </c:pt>
                <c:pt idx="64">
                  <c:v>2777.4393596999971</c:v>
                </c:pt>
                <c:pt idx="65">
                  <c:v>3064.9624374600012</c:v>
                </c:pt>
                <c:pt idx="66">
                  <c:v>3071.4741263399974</c:v>
                </c:pt>
                <c:pt idx="67">
                  <c:v>3282.8862867900029</c:v>
                </c:pt>
                <c:pt idx="68">
                  <c:v>3130.7317618399975</c:v>
                </c:pt>
                <c:pt idx="69">
                  <c:v>3011.3380010100054</c:v>
                </c:pt>
                <c:pt idx="70">
                  <c:v>3949.1192609799996</c:v>
                </c:pt>
                <c:pt idx="71">
                  <c:v>3192.3085563300001</c:v>
                </c:pt>
                <c:pt idx="72">
                  <c:v>2940.9118770499999</c:v>
                </c:pt>
                <c:pt idx="73">
                  <c:v>3344.3787052399998</c:v>
                </c:pt>
                <c:pt idx="74">
                  <c:v>3716.9162829299999</c:v>
                </c:pt>
                <c:pt idx="75">
                  <c:v>3681.6227624500002</c:v>
                </c:pt>
                <c:pt idx="76">
                  <c:v>3330.3644442499999</c:v>
                </c:pt>
                <c:pt idx="77">
                  <c:v>3604.1968114900001</c:v>
                </c:pt>
                <c:pt idx="78">
                  <c:v>3611.2362850899999</c:v>
                </c:pt>
                <c:pt idx="79">
                  <c:v>3499.3702663399999</c:v>
                </c:pt>
                <c:pt idx="80">
                  <c:v>3786.5612725000001</c:v>
                </c:pt>
                <c:pt idx="81">
                  <c:v>3348.9294035200001</c:v>
                </c:pt>
                <c:pt idx="82">
                  <c:v>3400.8571335199999</c:v>
                </c:pt>
                <c:pt idx="83">
                  <c:v>3064.1</c:v>
                </c:pt>
                <c:pt idx="84">
                  <c:v>3184.7031743299999</c:v>
                </c:pt>
                <c:pt idx="85">
                  <c:v>3337.5187763700001</c:v>
                </c:pt>
                <c:pt idx="86">
                  <c:v>3866.7040132299999</c:v>
                </c:pt>
                <c:pt idx="87">
                  <c:v>3765.0459534699999</c:v>
                </c:pt>
                <c:pt idx="88">
                  <c:v>3043.5282944400001</c:v>
                </c:pt>
                <c:pt idx="89">
                  <c:v>3271.1321407199998</c:v>
                </c:pt>
                <c:pt idx="90">
                  <c:v>3256.5881264199902</c:v>
                </c:pt>
                <c:pt idx="91">
                  <c:v>3079.7620382099999</c:v>
                </c:pt>
                <c:pt idx="92">
                  <c:v>3319.5483568</c:v>
                </c:pt>
                <c:pt idx="93">
                  <c:v>2887.4081359299998</c:v>
                </c:pt>
                <c:pt idx="94">
                  <c:v>3342.7797526899999</c:v>
                </c:pt>
                <c:pt idx="95">
                  <c:v>3423.6541016000001</c:v>
                </c:pt>
                <c:pt idx="96">
                  <c:v>3018.6792912000001</c:v>
                </c:pt>
                <c:pt idx="97">
                  <c:v>2393.1371409100002</c:v>
                </c:pt>
                <c:pt idx="98">
                  <c:v>1843.9390247700001</c:v>
                </c:pt>
                <c:pt idx="99">
                  <c:v>2237.33153722</c:v>
                </c:pt>
                <c:pt idx="100">
                  <c:v>2278.1198597100001</c:v>
                </c:pt>
                <c:pt idx="101">
                  <c:v>2548.92</c:v>
                </c:pt>
                <c:pt idx="102">
                  <c:v>2569.9638877500001</c:v>
                </c:pt>
                <c:pt idx="103">
                  <c:v>2531.5363750699998</c:v>
                </c:pt>
                <c:pt idx="104">
                  <c:v>2627.5921733300102</c:v>
                </c:pt>
                <c:pt idx="105">
                  <c:v>2527.3882889900001</c:v>
                </c:pt>
                <c:pt idx="106">
                  <c:v>3028.9727012799999</c:v>
                </c:pt>
                <c:pt idx="107">
                  <c:v>2594.5448231999999</c:v>
                </c:pt>
                <c:pt idx="108">
                  <c:v>2944.6753249899998</c:v>
                </c:pt>
                <c:pt idx="109">
                  <c:v>3326.6289731799998</c:v>
                </c:pt>
                <c:pt idx="110">
                  <c:v>2914.6547835599999</c:v>
                </c:pt>
                <c:pt idx="111">
                  <c:v>3097.04866911</c:v>
                </c:pt>
                <c:pt idx="112">
                  <c:v>3046.8622975399999</c:v>
                </c:pt>
                <c:pt idx="113">
                  <c:v>3252.4258460699998</c:v>
                </c:pt>
                <c:pt idx="114">
                  <c:v>3318.0562013899998</c:v>
                </c:pt>
                <c:pt idx="115">
                  <c:v>3572.52311078</c:v>
                </c:pt>
                <c:pt idx="116">
                  <c:v>3795.0475634300001</c:v>
                </c:pt>
                <c:pt idx="117">
                  <c:v>3987.5547288100001</c:v>
                </c:pt>
                <c:pt idx="118">
                  <c:v>4381.2954729700105</c:v>
                </c:pt>
                <c:pt idx="119">
                  <c:v>3781.6335482099998</c:v>
                </c:pt>
                <c:pt idx="120">
                  <c:v>4202.3404297699999</c:v>
                </c:pt>
                <c:pt idx="121">
                  <c:v>4968.7849681899997</c:v>
                </c:pt>
                <c:pt idx="122">
                  <c:v>5421.6071843</c:v>
                </c:pt>
                <c:pt idx="123">
                  <c:v>4552.7</c:v>
                </c:pt>
                <c:pt idx="124">
                  <c:v>5547.1</c:v>
                </c:pt>
                <c:pt idx="125">
                  <c:v>5913.9</c:v>
                </c:pt>
                <c:pt idx="126">
                  <c:v>4582.1000000000004</c:v>
                </c:pt>
                <c:pt idx="127">
                  <c:v>4778.6000000000004</c:v>
                </c:pt>
                <c:pt idx="128">
                  <c:v>4212.8</c:v>
                </c:pt>
                <c:pt idx="129">
                  <c:v>4519.5</c:v>
                </c:pt>
                <c:pt idx="130">
                  <c:v>4498.1015552499903</c:v>
                </c:pt>
                <c:pt idx="131">
                  <c:v>3694.9294045500001</c:v>
                </c:pt>
                <c:pt idx="132">
                  <c:v>4202.6365701899904</c:v>
                </c:pt>
              </c:numCache>
            </c:numRef>
          </c:val>
          <c:smooth val="0"/>
          <c:extLst xmlns:c16r2="http://schemas.microsoft.com/office/drawing/2015/06/chart">
            <c:ext xmlns:c16="http://schemas.microsoft.com/office/drawing/2014/chart" uri="{C3380CC4-5D6E-409C-BE32-E72D297353CC}">
              <c16:uniqueId val="{00000001-95BA-442D-A338-35D331D7F696}"/>
            </c:ext>
          </c:extLst>
        </c:ser>
        <c:ser>
          <c:idx val="1"/>
          <c:order val="1"/>
          <c:tx>
            <c:v>Impo</c:v>
          </c:tx>
          <c:spPr>
            <a:ln w="22225" cap="rnd" cmpd="sng" algn="ctr">
              <a:solidFill>
                <a:srgbClr val="002060"/>
              </a:solidFill>
              <a:round/>
            </a:ln>
            <a:effectLst/>
          </c:spPr>
          <c:marker>
            <c:symbol val="none"/>
          </c:marker>
          <c:cat>
            <c:numRef>
              <c:f>'Datos CE'!$I$16:$I$148</c:f>
              <c:numCache>
                <c:formatCode>mmm\-yy</c:formatCode>
                <c:ptCount val="13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pt idx="129">
                  <c:v>44866</c:v>
                </c:pt>
                <c:pt idx="130">
                  <c:v>44896</c:v>
                </c:pt>
                <c:pt idx="131">
                  <c:v>44927</c:v>
                </c:pt>
                <c:pt idx="132">
                  <c:v>44958</c:v>
                </c:pt>
              </c:numCache>
            </c:numRef>
          </c:cat>
          <c:val>
            <c:numRef>
              <c:f>'Datos CE'!$K$16:$K$148</c:f>
              <c:numCache>
                <c:formatCode>#,##0.00</c:formatCode>
                <c:ptCount val="133"/>
                <c:pt idx="0">
                  <c:v>4596</c:v>
                </c:pt>
                <c:pt idx="1">
                  <c:v>5001.5</c:v>
                </c:pt>
                <c:pt idx="2">
                  <c:v>4434.3999999999996</c:v>
                </c:pt>
                <c:pt idx="3">
                  <c:v>5547.3</c:v>
                </c:pt>
                <c:pt idx="4">
                  <c:v>5100.2</c:v>
                </c:pt>
                <c:pt idx="5">
                  <c:v>5193.8999999999996</c:v>
                </c:pt>
                <c:pt idx="6">
                  <c:v>5239.2</c:v>
                </c:pt>
                <c:pt idx="7">
                  <c:v>4679.1000000000004</c:v>
                </c:pt>
                <c:pt idx="8">
                  <c:v>5205.8</c:v>
                </c:pt>
                <c:pt idx="9">
                  <c:v>5125.5</c:v>
                </c:pt>
                <c:pt idx="10">
                  <c:v>4542.3</c:v>
                </c:pt>
                <c:pt idx="11">
                  <c:v>5185.1000000000004</c:v>
                </c:pt>
                <c:pt idx="12">
                  <c:v>4497.5</c:v>
                </c:pt>
                <c:pt idx="13">
                  <c:v>4488.1000000000004</c:v>
                </c:pt>
                <c:pt idx="14">
                  <c:v>5167.1000000000004</c:v>
                </c:pt>
                <c:pt idx="15">
                  <c:v>5181.3</c:v>
                </c:pt>
                <c:pt idx="16">
                  <c:v>4311.1000000000004</c:v>
                </c:pt>
                <c:pt idx="17">
                  <c:v>5111.8</c:v>
                </c:pt>
                <c:pt idx="18">
                  <c:v>4974.8999999999996</c:v>
                </c:pt>
                <c:pt idx="19">
                  <c:v>5147.7</c:v>
                </c:pt>
                <c:pt idx="20">
                  <c:v>5348.2</c:v>
                </c:pt>
                <c:pt idx="21">
                  <c:v>5033.1000000000004</c:v>
                </c:pt>
                <c:pt idx="22">
                  <c:v>4935.2</c:v>
                </c:pt>
                <c:pt idx="23">
                  <c:v>4844.1000000000004</c:v>
                </c:pt>
                <c:pt idx="24">
                  <c:v>5003.5</c:v>
                </c:pt>
                <c:pt idx="25">
                  <c:v>4911.8999999999996</c:v>
                </c:pt>
                <c:pt idx="26">
                  <c:v>5454.8</c:v>
                </c:pt>
                <c:pt idx="27">
                  <c:v>5423.4</c:v>
                </c:pt>
                <c:pt idx="28">
                  <c:v>4923.5</c:v>
                </c:pt>
                <c:pt idx="29">
                  <c:v>6084.2</c:v>
                </c:pt>
                <c:pt idx="30">
                  <c:v>4901.8999999999996</c:v>
                </c:pt>
                <c:pt idx="31">
                  <c:v>5791.3</c:v>
                </c:pt>
                <c:pt idx="32">
                  <c:v>5847.1</c:v>
                </c:pt>
                <c:pt idx="33">
                  <c:v>5354.3</c:v>
                </c:pt>
                <c:pt idx="34">
                  <c:v>5488.8</c:v>
                </c:pt>
                <c:pt idx="35">
                  <c:v>4885</c:v>
                </c:pt>
                <c:pt idx="36">
                  <c:v>4587.1000000000004</c:v>
                </c:pt>
                <c:pt idx="37">
                  <c:v>4641.2</c:v>
                </c:pt>
                <c:pt idx="38">
                  <c:v>4461.2</c:v>
                </c:pt>
                <c:pt idx="39">
                  <c:v>4439.6000000000004</c:v>
                </c:pt>
                <c:pt idx="40">
                  <c:v>4221.2</c:v>
                </c:pt>
                <c:pt idx="41">
                  <c:v>4967.8</c:v>
                </c:pt>
                <c:pt idx="42">
                  <c:v>4438.3</c:v>
                </c:pt>
                <c:pt idx="43">
                  <c:v>4498.3999999999996</c:v>
                </c:pt>
                <c:pt idx="44">
                  <c:v>4515.3999999999996</c:v>
                </c:pt>
                <c:pt idx="45">
                  <c:v>4243</c:v>
                </c:pt>
                <c:pt idx="46">
                  <c:v>4159.3999999999996</c:v>
                </c:pt>
                <c:pt idx="47">
                  <c:v>3519.6</c:v>
                </c:pt>
                <c:pt idx="48">
                  <c:v>3464.2</c:v>
                </c:pt>
                <c:pt idx="49">
                  <c:v>3592.3</c:v>
                </c:pt>
                <c:pt idx="50">
                  <c:v>3701.2</c:v>
                </c:pt>
                <c:pt idx="51">
                  <c:v>3584.4</c:v>
                </c:pt>
                <c:pt idx="52">
                  <c:v>3686.2</c:v>
                </c:pt>
                <c:pt idx="53">
                  <c:v>3353.7</c:v>
                </c:pt>
                <c:pt idx="54">
                  <c:v>4236.5016788199846</c:v>
                </c:pt>
                <c:pt idx="55">
                  <c:v>3952.7</c:v>
                </c:pt>
                <c:pt idx="56">
                  <c:v>3612.6</c:v>
                </c:pt>
                <c:pt idx="57">
                  <c:v>4164.8</c:v>
                </c:pt>
                <c:pt idx="58">
                  <c:v>4041.1</c:v>
                </c:pt>
                <c:pt idx="59">
                  <c:v>3530.2</c:v>
                </c:pt>
                <c:pt idx="60">
                  <c:v>3646.8</c:v>
                </c:pt>
                <c:pt idx="61">
                  <c:v>4123.2</c:v>
                </c:pt>
                <c:pt idx="62">
                  <c:v>4033.2601433199998</c:v>
                </c:pt>
                <c:pt idx="63">
                  <c:v>3727.5217405599874</c:v>
                </c:pt>
                <c:pt idx="64">
                  <c:v>3778.8167153200288</c:v>
                </c:pt>
                <c:pt idx="65">
                  <c:v>3750.2083089500079</c:v>
                </c:pt>
                <c:pt idx="66">
                  <c:v>4191.1028937899846</c:v>
                </c:pt>
                <c:pt idx="67">
                  <c:v>3732.5902883399976</c:v>
                </c:pt>
                <c:pt idx="68">
                  <c:v>3940.25863011</c:v>
                </c:pt>
                <c:pt idx="69">
                  <c:v>3986.2949171899759</c:v>
                </c:pt>
                <c:pt idx="70">
                  <c:v>3635.5441696900011</c:v>
                </c:pt>
                <c:pt idx="71">
                  <c:v>3895.9285525100058</c:v>
                </c:pt>
                <c:pt idx="72">
                  <c:v>3650.61140251999</c:v>
                </c:pt>
                <c:pt idx="73">
                  <c:v>3906.0806666500298</c:v>
                </c:pt>
                <c:pt idx="74">
                  <c:v>4238.34201700004</c:v>
                </c:pt>
                <c:pt idx="75">
                  <c:v>4513.3457110600002</c:v>
                </c:pt>
                <c:pt idx="76">
                  <c:v>4228.39545291998</c:v>
                </c:pt>
                <c:pt idx="77">
                  <c:v>4347.4364849900303</c:v>
                </c:pt>
                <c:pt idx="78">
                  <c:v>4580.7123564599897</c:v>
                </c:pt>
                <c:pt idx="79">
                  <c:v>4047.7900887200299</c:v>
                </c:pt>
                <c:pt idx="80">
                  <c:v>5165.5149208000003</c:v>
                </c:pt>
                <c:pt idx="81">
                  <c:v>4475.7455578700301</c:v>
                </c:pt>
                <c:pt idx="82">
                  <c:v>4182.9016513899896</c:v>
                </c:pt>
                <c:pt idx="83">
                  <c:v>4302.1948375600496</c:v>
                </c:pt>
                <c:pt idx="84">
                  <c:v>3951.25660290005</c:v>
                </c:pt>
                <c:pt idx="85">
                  <c:v>4301.0949784300001</c:v>
                </c:pt>
                <c:pt idx="86">
                  <c:v>4528.4804482600202</c:v>
                </c:pt>
                <c:pt idx="87">
                  <c:v>4788.9211703699903</c:v>
                </c:pt>
                <c:pt idx="88">
                  <c:v>3983.21961173001</c:v>
                </c:pt>
                <c:pt idx="89">
                  <c:v>4565.0190807500003</c:v>
                </c:pt>
                <c:pt idx="90">
                  <c:v>4913.0763786400003</c:v>
                </c:pt>
                <c:pt idx="91">
                  <c:v>4200.36975866999</c:v>
                </c:pt>
                <c:pt idx="92">
                  <c:v>4333.34122665003</c:v>
                </c:pt>
                <c:pt idx="93">
                  <c:v>4757.2802943400002</c:v>
                </c:pt>
                <c:pt idx="94">
                  <c:v>4078.3698837900001</c:v>
                </c:pt>
                <c:pt idx="95">
                  <c:v>4329.6182983600202</c:v>
                </c:pt>
                <c:pt idx="96">
                  <c:v>3968.4381801099698</c:v>
                </c:pt>
                <c:pt idx="97">
                  <c:v>3587.70008371003</c:v>
                </c:pt>
                <c:pt idx="98">
                  <c:v>3096.7674764400099</c:v>
                </c:pt>
                <c:pt idx="99">
                  <c:v>2877.3259832499998</c:v>
                </c:pt>
                <c:pt idx="100">
                  <c:v>2898.6506791199999</c:v>
                </c:pt>
                <c:pt idx="101">
                  <c:v>3646.1370000000002</c:v>
                </c:pt>
                <c:pt idx="102">
                  <c:v>3571.2405941400102</c:v>
                </c:pt>
                <c:pt idx="103">
                  <c:v>3475.8312908500102</c:v>
                </c:pt>
                <c:pt idx="104">
                  <c:v>3706.2573970899998</c:v>
                </c:pt>
                <c:pt idx="105">
                  <c:v>4188.16731317002</c:v>
                </c:pt>
                <c:pt idx="106">
                  <c:v>4142.5272749000096</c:v>
                </c:pt>
                <c:pt idx="107">
                  <c:v>3822.0252034200098</c:v>
                </c:pt>
                <c:pt idx="108">
                  <c:v>3904.24077510999</c:v>
                </c:pt>
                <c:pt idx="109">
                  <c:v>4934.7832136199904</c:v>
                </c:pt>
                <c:pt idx="110">
                  <c:v>4696.6627906400099</c:v>
                </c:pt>
                <c:pt idx="111">
                  <c:v>4372.1514794700097</c:v>
                </c:pt>
                <c:pt idx="112">
                  <c:v>4922.8543819200004</c:v>
                </c:pt>
                <c:pt idx="113">
                  <c:v>4801.4337675400302</c:v>
                </c:pt>
                <c:pt idx="114">
                  <c:v>5348.46600201</c:v>
                </c:pt>
                <c:pt idx="115">
                  <c:v>5733.2835482999699</c:v>
                </c:pt>
                <c:pt idx="116">
                  <c:v>5809.8856806800004</c:v>
                </c:pt>
                <c:pt idx="117">
                  <c:v>6545.2966234600299</c:v>
                </c:pt>
                <c:pt idx="118">
                  <c:v>6210.27878040001</c:v>
                </c:pt>
                <c:pt idx="119">
                  <c:v>6050.5775912000299</c:v>
                </c:pt>
                <c:pt idx="120">
                  <c:v>5826.68162020002</c:v>
                </c:pt>
                <c:pt idx="121">
                  <c:v>7063.3851783200698</c:v>
                </c:pt>
                <c:pt idx="122">
                  <c:v>6393.1044294400399</c:v>
                </c:pt>
                <c:pt idx="123">
                  <c:v>6804.6</c:v>
                </c:pt>
                <c:pt idx="124">
                  <c:v>6368</c:v>
                </c:pt>
                <c:pt idx="125">
                  <c:v>6890.9</c:v>
                </c:pt>
                <c:pt idx="126">
                  <c:v>7297.6</c:v>
                </c:pt>
                <c:pt idx="127">
                  <c:v>6695.8</c:v>
                </c:pt>
                <c:pt idx="128">
                  <c:v>6127.3</c:v>
                </c:pt>
                <c:pt idx="129">
                  <c:v>6043.8</c:v>
                </c:pt>
                <c:pt idx="130">
                  <c:v>5851.7787997000196</c:v>
                </c:pt>
                <c:pt idx="131">
                  <c:v>5529.6652307599898</c:v>
                </c:pt>
                <c:pt idx="132">
                  <c:v>5058.1454036599998</c:v>
                </c:pt>
              </c:numCache>
            </c:numRef>
          </c:val>
          <c:smooth val="0"/>
          <c:extLst xmlns:c16r2="http://schemas.microsoft.com/office/drawing/2015/06/chart">
            <c:ext xmlns:c16="http://schemas.microsoft.com/office/drawing/2014/chart" uri="{C3380CC4-5D6E-409C-BE32-E72D297353CC}">
              <c16:uniqueId val="{00000003-95BA-442D-A338-35D331D7F69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62318744"/>
        <c:axId val="462319136"/>
      </c:lineChart>
      <c:dateAx>
        <c:axId val="462318744"/>
        <c:scaling>
          <c:orientation val="minMax"/>
        </c:scaling>
        <c:delete val="0"/>
        <c:axPos val="b"/>
        <c:numFmt formatCode="mmm\-yy"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19136"/>
        <c:crosses val="autoZero"/>
        <c:auto val="1"/>
        <c:lblOffset val="100"/>
        <c:baseTimeUnit val="months"/>
      </c:dateAx>
      <c:valAx>
        <c:axId val="46231913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18744"/>
        <c:crosses val="autoZero"/>
        <c:crossBetween val="between"/>
      </c:valAx>
      <c:spPr>
        <a:gradFill>
          <a:gsLst>
            <a:gs pos="100000">
              <a:schemeClr val="lt1">
                <a:lumMod val="95000"/>
              </a:schemeClr>
            </a:gs>
            <a:gs pos="0">
              <a:schemeClr val="lt1"/>
            </a:gs>
          </a:gsLst>
          <a:lin ang="5400000" scaled="0"/>
        </a:grad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COSTO LOGÍSTICO POR ACTIVIDAD ECONÓMICA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1"/>
          <c:tx>
            <c:strRef>
              <c:f>'Observatorio Nacional Logística'!$B$32</c:f>
              <c:strCache>
                <c:ptCount val="1"/>
                <c:pt idx="0">
                  <c:v>2018</c:v>
                </c:pt>
              </c:strCache>
            </c:strRef>
          </c:tx>
          <c:spPr>
            <a:solidFill>
              <a:srgbClr val="FFC000"/>
            </a:solidFill>
            <a:ln>
              <a:noFill/>
            </a:ln>
            <a:effectLst/>
          </c:spPr>
          <c:invertIfNegative val="0"/>
          <c:dPt>
            <c:idx val="5"/>
            <c:invertIfNegative val="0"/>
            <c:bubble3D val="0"/>
            <c:spPr>
              <a:solidFill>
                <a:srgbClr val="32879E"/>
              </a:solidFill>
              <a:ln>
                <a:noFill/>
              </a:ln>
              <a:effectLst/>
            </c:spPr>
            <c:extLst xmlns:c16r2="http://schemas.microsoft.com/office/drawing/2015/06/chart">
              <c:ext xmlns:c16="http://schemas.microsoft.com/office/drawing/2014/chart" uri="{C3380CC4-5D6E-409C-BE32-E72D297353CC}">
                <c16:uniqueId val="{00000001-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Logística'!$C$32:$H$32</c:f>
              <c:numCache>
                <c:formatCode>0.0%</c:formatCode>
                <c:ptCount val="6"/>
                <c:pt idx="0">
                  <c:v>0.152</c:v>
                </c:pt>
                <c:pt idx="1">
                  <c:v>0.152</c:v>
                </c:pt>
                <c:pt idx="2">
                  <c:v>0.128</c:v>
                </c:pt>
                <c:pt idx="3">
                  <c:v>0.115</c:v>
                </c:pt>
                <c:pt idx="4">
                  <c:v>0.10299999999999999</c:v>
                </c:pt>
                <c:pt idx="5">
                  <c:v>0.13500000000000001</c:v>
                </c:pt>
              </c:numCache>
            </c:numRef>
          </c:val>
          <c:extLst xmlns:c16r2="http://schemas.microsoft.com/office/drawing/2015/06/chart">
            <c:ext xmlns:c16="http://schemas.microsoft.com/office/drawing/2014/chart" uri="{C3380CC4-5D6E-409C-BE32-E72D297353CC}">
              <c16:uniqueId val="{00000002-4F8E-46D2-A0BB-0DD264E4D740}"/>
            </c:ext>
          </c:extLst>
        </c:ser>
        <c:ser>
          <c:idx val="2"/>
          <c:order val="2"/>
          <c:tx>
            <c:strRef>
              <c:f>'Observatorio Nacional Logística'!$B$33</c:f>
              <c:strCache>
                <c:ptCount val="1"/>
                <c:pt idx="0">
                  <c:v>2020</c:v>
                </c:pt>
              </c:strCache>
            </c:strRef>
          </c:tx>
          <c:spPr>
            <a:solidFill>
              <a:srgbClr val="002060"/>
            </a:solidFill>
            <a:ln>
              <a:solidFill>
                <a:srgbClr val="002060"/>
              </a:solidFill>
            </a:ln>
            <a:effectLst/>
          </c:spPr>
          <c:invertIfNegative val="0"/>
          <c:dPt>
            <c:idx val="5"/>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Logística'!$C$33:$H$33</c:f>
              <c:numCache>
                <c:formatCode>0.0%</c:formatCode>
                <c:ptCount val="6"/>
                <c:pt idx="0">
                  <c:v>8.4000000000000005E-2</c:v>
                </c:pt>
                <c:pt idx="1">
                  <c:v>9.0999999999999998E-2</c:v>
                </c:pt>
                <c:pt idx="2">
                  <c:v>0.223</c:v>
                </c:pt>
                <c:pt idx="3">
                  <c:v>0.127</c:v>
                </c:pt>
                <c:pt idx="4">
                  <c:v>0.251</c:v>
                </c:pt>
                <c:pt idx="5">
                  <c:v>0.126</c:v>
                </c:pt>
              </c:numCache>
            </c:numRef>
          </c:val>
          <c:extLst xmlns:c16r2="http://schemas.microsoft.com/office/drawing/2015/06/chart">
            <c:ext xmlns:c16="http://schemas.microsoft.com/office/drawing/2014/chart" uri="{C3380CC4-5D6E-409C-BE32-E72D297353CC}">
              <c16:uniqueId val="{00000005-4F8E-46D2-A0BB-0DD264E4D740}"/>
            </c:ext>
          </c:extLst>
        </c:ser>
        <c:dLbls>
          <c:dLblPos val="outEnd"/>
          <c:showLegendKey val="0"/>
          <c:showVal val="1"/>
          <c:showCatName val="0"/>
          <c:showSerName val="0"/>
          <c:showPercent val="0"/>
          <c:showBubbleSize val="0"/>
        </c:dLbls>
        <c:gapWidth val="219"/>
        <c:overlap val="-27"/>
        <c:axId val="472230120"/>
        <c:axId val="4722281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'Observatorio Nacional Logística'!$B$31</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Logística'!$C$30:$H$30</c15:sqref>
                        </c15:formulaRef>
                      </c:ext>
                    </c:extLst>
                    <c:strCache>
                      <c:ptCount val="6"/>
                      <c:pt idx="0">
                        <c:v>Construcción</c:v>
                      </c:pt>
                      <c:pt idx="1">
                        <c:v>Comercio</c:v>
                      </c:pt>
                      <c:pt idx="2">
                        <c:v>Agropecuaria</c:v>
                      </c:pt>
                      <c:pt idx="3">
                        <c:v>Industria</c:v>
                      </c:pt>
                      <c:pt idx="4">
                        <c:v>Minería</c:v>
                      </c:pt>
                      <c:pt idx="5">
                        <c:v>Nacional</c:v>
                      </c:pt>
                    </c:strCache>
                  </c:strRef>
                </c:cat>
                <c:val>
                  <c:numRef>
                    <c:extLst xmlns:c16r2="http://schemas.microsoft.com/office/drawing/2015/06/chart">
                      <c:ext uri="{02D57815-91ED-43cb-92C2-25804820EDAC}">
                        <c15:formulaRef>
                          <c15:sqref>'Observatorio Nacional Logística'!$C$31:$H$31</c15:sqref>
                        </c15:formulaRef>
                      </c:ext>
                    </c:extLst>
                    <c:numCache>
                      <c:formatCode>0</c:formatCode>
                      <c:ptCount val="6"/>
                    </c:numCache>
                  </c:numRef>
                </c:val>
                <c:extLst xmlns:c16r2="http://schemas.microsoft.com/office/drawing/2015/06/chart">
                  <c:ext xmlns:c16="http://schemas.microsoft.com/office/drawing/2014/chart" uri="{C3380CC4-5D6E-409C-BE32-E72D297353CC}">
                    <c16:uniqueId val="{00000006-4F8E-46D2-A0BB-0DD264E4D740}"/>
                  </c:ext>
                </c:extLst>
              </c15:ser>
            </c15:filteredBarSeries>
          </c:ext>
        </c:extLst>
      </c:barChart>
      <c:catAx>
        <c:axId val="47223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2228160"/>
        <c:crosses val="autoZero"/>
        <c:auto val="1"/>
        <c:lblAlgn val="ctr"/>
        <c:lblOffset val="100"/>
        <c:noMultiLvlLbl val="0"/>
      </c:catAx>
      <c:valAx>
        <c:axId val="47222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accent1">
                <a:alpha val="62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2230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Logística'!$B$59</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Logística'!$C$59:$G$59</c:f>
              <c:numCache>
                <c:formatCode>0.0%</c:formatCode>
                <c:ptCount val="5"/>
                <c:pt idx="0">
                  <c:v>0.21299999999999999</c:v>
                </c:pt>
                <c:pt idx="1">
                  <c:v>0.311</c:v>
                </c:pt>
                <c:pt idx="2">
                  <c:v>0.46</c:v>
                </c:pt>
                <c:pt idx="3">
                  <c:v>0.53300000000000003</c:v>
                </c:pt>
                <c:pt idx="4">
                  <c:v>0.224</c:v>
                </c:pt>
              </c:numCache>
            </c:numRef>
          </c:val>
          <c:extLst xmlns:c16r2="http://schemas.microsoft.com/office/drawing/2015/06/chart">
            <c:ext xmlns:c16="http://schemas.microsoft.com/office/drawing/2014/chart" uri="{C3380CC4-5D6E-409C-BE32-E72D297353CC}">
              <c16:uniqueId val="{00000002-7910-4E06-A0F7-372624516985}"/>
            </c:ext>
          </c:extLst>
        </c:ser>
        <c:ser>
          <c:idx val="1"/>
          <c:order val="1"/>
          <c:tx>
            <c:strRef>
              <c:f>'Observatorio Nacional Logística'!$B$60</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Logística'!$C$60:$G$60</c:f>
              <c:numCache>
                <c:formatCode>0.0%</c:formatCode>
                <c:ptCount val="5"/>
                <c:pt idx="0">
                  <c:v>0.54900000000000004</c:v>
                </c:pt>
                <c:pt idx="1">
                  <c:v>0.65800000000000003</c:v>
                </c:pt>
                <c:pt idx="2">
                  <c:v>0.70699999999999996</c:v>
                </c:pt>
                <c:pt idx="3">
                  <c:v>0.55300000000000005</c:v>
                </c:pt>
                <c:pt idx="4">
                  <c:v>0.56000000000000005</c:v>
                </c:pt>
              </c:numCache>
            </c:numRef>
          </c:val>
          <c:extLst xmlns:c16r2="http://schemas.microsoft.com/office/drawing/2015/06/chart">
            <c:ext xmlns:c16="http://schemas.microsoft.com/office/drawing/2014/chart" uri="{C3380CC4-5D6E-409C-BE32-E72D297353CC}">
              <c16:uniqueId val="{00000005-7910-4E06-A0F7-372624516985}"/>
            </c:ext>
          </c:extLst>
        </c:ser>
        <c:dLbls>
          <c:dLblPos val="outEnd"/>
          <c:showLegendKey val="0"/>
          <c:showVal val="1"/>
          <c:showCatName val="0"/>
          <c:showSerName val="0"/>
          <c:showPercent val="0"/>
          <c:showBubbleSize val="0"/>
        </c:dLbls>
        <c:gapWidth val="219"/>
        <c:overlap val="-27"/>
        <c:axId val="472230512"/>
        <c:axId val="472231296"/>
      </c:barChart>
      <c:catAx>
        <c:axId val="47223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72231296"/>
        <c:crosses val="autoZero"/>
        <c:auto val="1"/>
        <c:lblAlgn val="ctr"/>
        <c:lblOffset val="100"/>
        <c:noMultiLvlLbl val="0"/>
      </c:catAx>
      <c:valAx>
        <c:axId val="472231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7223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r>
              <a:rPr lang="es-CO" b="1" cap="all" baseline="0">
                <a:solidFill>
                  <a:schemeClr val="tx1"/>
                </a:solidFill>
              </a:rPr>
              <a:t>Tercerización de servicios logísticos</a:t>
            </a:r>
          </a:p>
        </c:rich>
      </c:tx>
      <c:overlay val="0"/>
      <c:spPr>
        <a:noFill/>
        <a:ln>
          <a:noFill/>
        </a:ln>
        <a:effectLst/>
      </c:spPr>
      <c:txPr>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2"/>
          <c:order val="2"/>
          <c:tx>
            <c:strRef>
              <c:f>'Observatorio Nacional Logística'!$E$133</c:f>
              <c:strCache>
                <c:ptCount val="1"/>
                <c:pt idx="0">
                  <c:v>2018</c:v>
                </c:pt>
              </c:strCache>
            </c:strRef>
          </c:tx>
          <c:spPr>
            <a:solidFill>
              <a:srgbClr val="FFC000"/>
            </a:solidFill>
            <a:ln>
              <a:noFill/>
            </a:ln>
            <a:effectLst/>
          </c:spPr>
          <c:invertIfNegative val="0"/>
          <c:dLbls>
            <c:dLbl>
              <c:idx val="10"/>
              <c:delete val="1"/>
              <c:extLst xmlns:c16r2="http://schemas.microsoft.com/office/drawing/2015/06/chart">
                <c:ext xmlns:c16="http://schemas.microsoft.com/office/drawing/2014/chart" uri="{C3380CC4-5D6E-409C-BE32-E72D297353CC}">
                  <c16:uniqueId val="{00000000-4F4D-4D24-BA44-EE6BA665876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1-4F4D-4D24-BA44-EE6BA665876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2-4F4D-4D24-BA44-EE6BA665876E}"/>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3-4F4D-4D24-BA44-EE6BA665876E}"/>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4-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Logística'!$E$134:$E$148</c:f>
              <c:numCache>
                <c:formatCode>0.0%</c:formatCode>
                <c:ptCount val="15"/>
                <c:pt idx="0">
                  <c:v>0.44800000000000001</c:v>
                </c:pt>
                <c:pt idx="1">
                  <c:v>0.254</c:v>
                </c:pt>
                <c:pt idx="2">
                  <c:v>0.121</c:v>
                </c:pt>
                <c:pt idx="3">
                  <c:v>0.111</c:v>
                </c:pt>
                <c:pt idx="4">
                  <c:v>0.111</c:v>
                </c:pt>
                <c:pt idx="5">
                  <c:v>8.6999999999999994E-2</c:v>
                </c:pt>
                <c:pt idx="6">
                  <c:v>7.9000000000000001E-2</c:v>
                </c:pt>
                <c:pt idx="7">
                  <c:v>4.9000000000000002E-2</c:v>
                </c:pt>
                <c:pt idx="8">
                  <c:v>4.7E-2</c:v>
                </c:pt>
                <c:pt idx="9">
                  <c:v>2.9000000000000001E-2</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5-4F4D-4D24-BA44-EE6BA665876E}"/>
            </c:ext>
          </c:extLst>
        </c:ser>
        <c:ser>
          <c:idx val="3"/>
          <c:order val="3"/>
          <c:tx>
            <c:strRef>
              <c:f>'Observatorio Nacional Logística'!$F$133</c:f>
              <c:strCache>
                <c:ptCount val="1"/>
                <c:pt idx="0">
                  <c:v>2020</c:v>
                </c:pt>
              </c:strCache>
            </c:strRef>
          </c:tx>
          <c:spPr>
            <a:solidFill>
              <a:srgbClr val="002060"/>
            </a:solidFill>
            <a:ln>
              <a:noFill/>
            </a:ln>
            <a:effectLst/>
          </c:spPr>
          <c:invertIfNegative val="0"/>
          <c:dLbls>
            <c:dLbl>
              <c:idx val="6"/>
              <c:delete val="1"/>
              <c:extLst xmlns:c16r2="http://schemas.microsoft.com/office/drawing/2015/06/chart">
                <c:ext xmlns:c16="http://schemas.microsoft.com/office/drawing/2014/chart" uri="{C3380CC4-5D6E-409C-BE32-E72D297353CC}">
                  <c16:uniqueId val="{00000006-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Logística'!$F$134:$F$148</c:f>
              <c:numCache>
                <c:formatCode>0.0%</c:formatCode>
                <c:ptCount val="15"/>
                <c:pt idx="0">
                  <c:v>0.434</c:v>
                </c:pt>
                <c:pt idx="1">
                  <c:v>0.19400000000000001</c:v>
                </c:pt>
                <c:pt idx="2">
                  <c:v>0.35</c:v>
                </c:pt>
                <c:pt idx="3">
                  <c:v>0.58799999999999997</c:v>
                </c:pt>
                <c:pt idx="4">
                  <c:v>0.58799999999999997</c:v>
                </c:pt>
                <c:pt idx="5">
                  <c:v>0.49199999999999999</c:v>
                </c:pt>
                <c:pt idx="6">
                  <c:v>0</c:v>
                </c:pt>
                <c:pt idx="7">
                  <c:v>0.94799999999999995</c:v>
                </c:pt>
                <c:pt idx="8">
                  <c:v>0.86399999999999999</c:v>
                </c:pt>
                <c:pt idx="9">
                  <c:v>0.70399999999999996</c:v>
                </c:pt>
                <c:pt idx="10">
                  <c:v>0.89</c:v>
                </c:pt>
                <c:pt idx="11">
                  <c:v>0.88500000000000001</c:v>
                </c:pt>
                <c:pt idx="12">
                  <c:v>0.79900000000000004</c:v>
                </c:pt>
                <c:pt idx="13">
                  <c:v>0.70099999999999996</c:v>
                </c:pt>
                <c:pt idx="14">
                  <c:v>1.7000000000000001E-2</c:v>
                </c:pt>
              </c:numCache>
            </c:numRef>
          </c:val>
          <c:extLst xmlns:c16r2="http://schemas.microsoft.com/office/drawing/2015/06/chart">
            <c:ext xmlns:c16="http://schemas.microsoft.com/office/drawing/2014/chart" uri="{C3380CC4-5D6E-409C-BE32-E72D297353CC}">
              <c16:uniqueId val="{00000007-4F4D-4D24-BA44-EE6BA665876E}"/>
            </c:ext>
          </c:extLst>
        </c:ser>
        <c:dLbls>
          <c:dLblPos val="outEnd"/>
          <c:showLegendKey val="0"/>
          <c:showVal val="1"/>
          <c:showCatName val="0"/>
          <c:showSerName val="0"/>
          <c:showPercent val="0"/>
          <c:showBubbleSize val="0"/>
        </c:dLbls>
        <c:gapWidth val="182"/>
        <c:axId val="497555832"/>
        <c:axId val="497558184"/>
        <c:extLst xmlns:c16r2="http://schemas.microsoft.com/office/drawing/2015/06/chart">
          <c:ext xmlns:c15="http://schemas.microsoft.com/office/drawing/2012/chart" uri="{02D57815-91ED-43cb-92C2-25804820EDAC}">
            <c15:filteredBarSeries>
              <c15:ser>
                <c:idx val="0"/>
                <c:order val="0"/>
                <c:tx>
                  <c:v>Series1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c:ext uri="{02D57815-91ED-43cb-92C2-25804820EDAC}">
                        <c15:formulaRef>
                          <c15:sqref>'Observatorio Nacional Logística'!$C$134:$C$148</c15:sqref>
                        </c15:formulaRef>
                      </c:ext>
                    </c:extLst>
                    <c:numCache>
                      <c:formatCode>General</c:formatCode>
                      <c:ptCount val="15"/>
                    </c:numCache>
                  </c:numRef>
                </c:val>
                <c:extLst xmlns:c16r2="http://schemas.microsoft.com/office/drawing/2015/06/chart">
                  <c:ext xmlns:c16="http://schemas.microsoft.com/office/drawing/2014/chart" uri="{C3380CC4-5D6E-409C-BE32-E72D297353CC}">
                    <c16:uniqueId val="{00000008-4F4D-4D24-BA44-EE6BA665876E}"/>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'Observatorio Nacional Logística'!$D$134:$D$148</c15:sqref>
                        </c15:formulaRef>
                      </c:ext>
                    </c:extLst>
                    <c:numCache>
                      <c:formatCode>General</c:formatCode>
                      <c:ptCount val="15"/>
                    </c:numCache>
                  </c:numRef>
                </c:val>
                <c:extLst xmlns:c15="http://schemas.microsoft.com/office/drawing/2012/chart" xmlns:c16r2="http://schemas.microsoft.com/office/drawing/2015/06/chart">
                  <c:ext xmlns:c16="http://schemas.microsoft.com/office/drawing/2014/chart" uri="{C3380CC4-5D6E-409C-BE32-E72D297353CC}">
                    <c16:uniqueId val="{00000009-4F4D-4D24-BA44-EE6BA665876E}"/>
                  </c:ext>
                </c:extLst>
              </c15:ser>
            </c15:filteredBarSeries>
          </c:ext>
        </c:extLst>
      </c:barChart>
      <c:catAx>
        <c:axId val="4975558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497558184"/>
        <c:crosses val="autoZero"/>
        <c:auto val="1"/>
        <c:lblAlgn val="ctr"/>
        <c:lblOffset val="100"/>
        <c:noMultiLvlLbl val="0"/>
      </c:catAx>
      <c:valAx>
        <c:axId val="4975581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497555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b="1"/>
              <a:t>Toneladas Importaciones - Exportaciones 2012 - 2023</a:t>
            </a:r>
          </a:p>
        </c:rich>
      </c:tx>
      <c:overlay val="0"/>
      <c:spPr>
        <a:noFill/>
        <a:ln>
          <a:noFill/>
        </a:ln>
        <a:effectLst/>
      </c:spPr>
      <c:txPr>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1114191054143974E-2"/>
          <c:y val="0.19798345122113972"/>
          <c:w val="0.91638092514871949"/>
          <c:h val="0.61351394634992662"/>
        </c:manualLayout>
      </c:layout>
      <c:areaChart>
        <c:grouping val="stacked"/>
        <c:varyColors val="0"/>
        <c:ser>
          <c:idx val="0"/>
          <c:order val="0"/>
          <c:tx>
            <c:v>Expo</c:v>
          </c:tx>
          <c:spPr>
            <a:solidFill>
              <a:srgbClr val="FFE98B"/>
            </a:solidFill>
            <a:ln w="28575">
              <a:solidFill>
                <a:schemeClr val="accent6">
                  <a:lumMod val="75000"/>
                </a:schemeClr>
              </a:solidFill>
            </a:ln>
            <a:effectLst>
              <a:innerShdw blurRad="114300">
                <a:schemeClr val="accent6"/>
              </a:innerShdw>
            </a:effectLst>
          </c:spPr>
          <c:cat>
            <c:numRef>
              <c:f>'Datos CE'!$M$16:$M$148</c:f>
              <c:numCache>
                <c:formatCode>mmm\-yy</c:formatCode>
                <c:ptCount val="13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pt idx="129">
                  <c:v>44866</c:v>
                </c:pt>
                <c:pt idx="130">
                  <c:v>44896</c:v>
                </c:pt>
                <c:pt idx="131">
                  <c:v>44927</c:v>
                </c:pt>
                <c:pt idx="132">
                  <c:v>44958</c:v>
                </c:pt>
              </c:numCache>
            </c:numRef>
          </c:cat>
          <c:val>
            <c:numRef>
              <c:f>'Datos CE'!$N$16:$N$148</c:f>
              <c:numCache>
                <c:formatCode>#,##0</c:formatCode>
                <c:ptCount val="133"/>
                <c:pt idx="0">
                  <c:v>2520232.3332300005</c:v>
                </c:pt>
                <c:pt idx="1">
                  <c:v>2566410.2872199998</c:v>
                </c:pt>
                <c:pt idx="2">
                  <c:v>2032252.3425300005</c:v>
                </c:pt>
                <c:pt idx="3">
                  <c:v>2815334.6180099985</c:v>
                </c:pt>
                <c:pt idx="4">
                  <c:v>2845776.3441099981</c:v>
                </c:pt>
                <c:pt idx="5">
                  <c:v>2680779.6459899978</c:v>
                </c:pt>
                <c:pt idx="6">
                  <c:v>2717991.7460999982</c:v>
                </c:pt>
                <c:pt idx="7">
                  <c:v>2393957.5697300015</c:v>
                </c:pt>
                <c:pt idx="8">
                  <c:v>2486834.4635500005</c:v>
                </c:pt>
                <c:pt idx="9">
                  <c:v>2555691.8995800014</c:v>
                </c:pt>
                <c:pt idx="10">
                  <c:v>2200105.745589999</c:v>
                </c:pt>
                <c:pt idx="11">
                  <c:v>2920297.6861400008</c:v>
                </c:pt>
                <c:pt idx="12">
                  <c:v>2307475.2263399968</c:v>
                </c:pt>
                <c:pt idx="13">
                  <c:v>2146268.5233299984</c:v>
                </c:pt>
                <c:pt idx="14">
                  <c:v>2725993.1200100002</c:v>
                </c:pt>
                <c:pt idx="15">
                  <c:v>2677349.0564099993</c:v>
                </c:pt>
                <c:pt idx="16">
                  <c:v>2307496.3511699997</c:v>
                </c:pt>
                <c:pt idx="17">
                  <c:v>2944188.1241699997</c:v>
                </c:pt>
                <c:pt idx="18">
                  <c:v>2689959.8372300002</c:v>
                </c:pt>
                <c:pt idx="19">
                  <c:v>2829731.8335200013</c:v>
                </c:pt>
                <c:pt idx="20">
                  <c:v>2880351.576359997</c:v>
                </c:pt>
                <c:pt idx="21">
                  <c:v>2571833.5447299988</c:v>
                </c:pt>
                <c:pt idx="22">
                  <c:v>2310444.9309999989</c:v>
                </c:pt>
                <c:pt idx="23">
                  <c:v>2759652.8917299998</c:v>
                </c:pt>
                <c:pt idx="24">
                  <c:v>2896345.0460500009</c:v>
                </c:pt>
                <c:pt idx="25">
                  <c:v>2935342.2562000002</c:v>
                </c:pt>
                <c:pt idx="26">
                  <c:v>3325011.9569399995</c:v>
                </c:pt>
                <c:pt idx="27">
                  <c:v>3246027.5841599996</c:v>
                </c:pt>
                <c:pt idx="28">
                  <c:v>3072070.1353399991</c:v>
                </c:pt>
                <c:pt idx="29">
                  <c:v>2974997.889349998</c:v>
                </c:pt>
                <c:pt idx="30">
                  <c:v>2547925.863559999</c:v>
                </c:pt>
                <c:pt idx="31">
                  <c:v>3204842.4492599997</c:v>
                </c:pt>
                <c:pt idx="32">
                  <c:v>3123576.6788699999</c:v>
                </c:pt>
                <c:pt idx="33">
                  <c:v>2525305.1042699991</c:v>
                </c:pt>
                <c:pt idx="34">
                  <c:v>2819498.6777600013</c:v>
                </c:pt>
                <c:pt idx="35">
                  <c:v>3158707.3077799981</c:v>
                </c:pt>
                <c:pt idx="36">
                  <c:v>2739000.7752700001</c:v>
                </c:pt>
                <c:pt idx="37">
                  <c:v>3382299.812599998</c:v>
                </c:pt>
                <c:pt idx="38">
                  <c:v>3078971.4294400001</c:v>
                </c:pt>
                <c:pt idx="39">
                  <c:v>3604711.8382400046</c:v>
                </c:pt>
                <c:pt idx="40">
                  <c:v>2853597.6056300001</c:v>
                </c:pt>
                <c:pt idx="41">
                  <c:v>3288529.7496900004</c:v>
                </c:pt>
                <c:pt idx="42">
                  <c:v>3253545.3643300007</c:v>
                </c:pt>
                <c:pt idx="43">
                  <c:v>3420296.1018599984</c:v>
                </c:pt>
                <c:pt idx="44">
                  <c:v>3172009.0223500002</c:v>
                </c:pt>
                <c:pt idx="45">
                  <c:v>3231893.8014099998</c:v>
                </c:pt>
                <c:pt idx="46">
                  <c:v>3511159.6937900018</c:v>
                </c:pt>
                <c:pt idx="47">
                  <c:v>3213294.0368300001</c:v>
                </c:pt>
                <c:pt idx="48">
                  <c:v>3350618.5140999975</c:v>
                </c:pt>
                <c:pt idx="49">
                  <c:v>3660975.2601399994</c:v>
                </c:pt>
                <c:pt idx="50">
                  <c:v>3771438.6241099997</c:v>
                </c:pt>
                <c:pt idx="51">
                  <c:v>3250122.798709997</c:v>
                </c:pt>
                <c:pt idx="52">
                  <c:v>2972979.3442599992</c:v>
                </c:pt>
                <c:pt idx="53">
                  <c:v>2651390.9291299987</c:v>
                </c:pt>
                <c:pt idx="54">
                  <c:v>3596823.0452399999</c:v>
                </c:pt>
                <c:pt idx="55">
                  <c:v>3228268.8401800003</c:v>
                </c:pt>
                <c:pt idx="56">
                  <c:v>3018826</c:v>
                </c:pt>
                <c:pt idx="57">
                  <c:v>3168900.262970001</c:v>
                </c:pt>
                <c:pt idx="58">
                  <c:v>3172047.5</c:v>
                </c:pt>
                <c:pt idx="59">
                  <c:v>3081358.8104900005</c:v>
                </c:pt>
                <c:pt idx="60">
                  <c:v>3453065.012409999</c:v>
                </c:pt>
                <c:pt idx="61">
                  <c:v>3770752.1298500011</c:v>
                </c:pt>
                <c:pt idx="62">
                  <c:v>3763133.2918200009</c:v>
                </c:pt>
                <c:pt idx="63">
                  <c:v>2863811.2791899997</c:v>
                </c:pt>
                <c:pt idx="64">
                  <c:v>3392134.9832300008</c:v>
                </c:pt>
                <c:pt idx="65">
                  <c:v>2886484.8494299999</c:v>
                </c:pt>
                <c:pt idx="66">
                  <c:v>3175926.1364399991</c:v>
                </c:pt>
                <c:pt idx="67">
                  <c:v>2854484.1520400005</c:v>
                </c:pt>
                <c:pt idx="68">
                  <c:v>2751247.1943199998</c:v>
                </c:pt>
                <c:pt idx="69">
                  <c:v>2743959.6616499997</c:v>
                </c:pt>
                <c:pt idx="70">
                  <c:v>2625011.7133399998</c:v>
                </c:pt>
                <c:pt idx="71">
                  <c:v>3277826.8557300004</c:v>
                </c:pt>
                <c:pt idx="72">
                  <c:v>2438226.2553599994</c:v>
                </c:pt>
                <c:pt idx="73">
                  <c:v>2952193.5385999992</c:v>
                </c:pt>
                <c:pt idx="74">
                  <c:v>3120196.6353200008</c:v>
                </c:pt>
                <c:pt idx="75">
                  <c:v>3296615.9693900007</c:v>
                </c:pt>
                <c:pt idx="76">
                  <c:v>2903369.4802599992</c:v>
                </c:pt>
                <c:pt idx="77">
                  <c:v>2960038.9838099997</c:v>
                </c:pt>
                <c:pt idx="78">
                  <c:v>3044859.4203899987</c:v>
                </c:pt>
                <c:pt idx="79">
                  <c:v>2511250.0086299996</c:v>
                </c:pt>
                <c:pt idx="80">
                  <c:v>3098445.4825199996</c:v>
                </c:pt>
                <c:pt idx="81">
                  <c:v>2875676.8532999996</c:v>
                </c:pt>
                <c:pt idx="82">
                  <c:v>2796362.6555699995</c:v>
                </c:pt>
                <c:pt idx="83">
                  <c:v>3515915.1344900043</c:v>
                </c:pt>
                <c:pt idx="84">
                  <c:v>2721905.4596899995</c:v>
                </c:pt>
                <c:pt idx="85">
                  <c:v>3149223.8151799995</c:v>
                </c:pt>
                <c:pt idx="86">
                  <c:v>3408634.0586299994</c:v>
                </c:pt>
                <c:pt idx="87">
                  <c:v>3423083.6210000012</c:v>
                </c:pt>
                <c:pt idx="88">
                  <c:v>2721312.2032599999</c:v>
                </c:pt>
                <c:pt idx="89">
                  <c:v>3249533.4762199996</c:v>
                </c:pt>
                <c:pt idx="90">
                  <c:v>4057247.9523600005</c:v>
                </c:pt>
                <c:pt idx="91">
                  <c:v>3296591.7450499996</c:v>
                </c:pt>
                <c:pt idx="92">
                  <c:v>2717474.0354299992</c:v>
                </c:pt>
                <c:pt idx="93">
                  <c:v>3472974.8047500006</c:v>
                </c:pt>
                <c:pt idx="94">
                  <c:v>2713918.9067000006</c:v>
                </c:pt>
                <c:pt idx="95">
                  <c:v>3498415.4909700011</c:v>
                </c:pt>
                <c:pt idx="96">
                  <c:v>3214460.8916499992</c:v>
                </c:pt>
                <c:pt idx="97">
                  <c:v>2739590.4040399999</c:v>
                </c:pt>
                <c:pt idx="98">
                  <c:v>3080089.2428000001</c:v>
                </c:pt>
                <c:pt idx="99">
                  <c:v>2705890.5354999998</c:v>
                </c:pt>
                <c:pt idx="100">
                  <c:v>2265781</c:v>
                </c:pt>
                <c:pt idx="101">
                  <c:v>2657798</c:v>
                </c:pt>
                <c:pt idx="102">
                  <c:v>2788475.7976500001</c:v>
                </c:pt>
                <c:pt idx="103">
                  <c:v>2583305.11613</c:v>
                </c:pt>
                <c:pt idx="104">
                  <c:v>2781214.7360299998</c:v>
                </c:pt>
                <c:pt idx="105">
                  <c:v>2706661.59088</c:v>
                </c:pt>
                <c:pt idx="106">
                  <c:v>2789924</c:v>
                </c:pt>
                <c:pt idx="107">
                  <c:v>2918335.9514000001</c:v>
                </c:pt>
                <c:pt idx="108">
                  <c:v>2748118.9752799999</c:v>
                </c:pt>
                <c:pt idx="109">
                  <c:v>3364127.8025199999</c:v>
                </c:pt>
                <c:pt idx="110">
                  <c:v>3198818.9219300002</c:v>
                </c:pt>
                <c:pt idx="111">
                  <c:v>2768125.1029699999</c:v>
                </c:pt>
                <c:pt idx="112">
                  <c:v>3032939.4703700002</c:v>
                </c:pt>
                <c:pt idx="113">
                  <c:v>2766901.6456399998</c:v>
                </c:pt>
                <c:pt idx="114">
                  <c:v>3187058.5939000002</c:v>
                </c:pt>
                <c:pt idx="115">
                  <c:v>3131965.1423800001</c:v>
                </c:pt>
                <c:pt idx="116">
                  <c:v>3543459.8875799999</c:v>
                </c:pt>
                <c:pt idx="117">
                  <c:v>3525649.39964</c:v>
                </c:pt>
                <c:pt idx="118">
                  <c:v>3114893.7209000001</c:v>
                </c:pt>
                <c:pt idx="119">
                  <c:v>3438997.7164599984</c:v>
                </c:pt>
                <c:pt idx="120">
                  <c:v>3034957.294160001</c:v>
                </c:pt>
                <c:pt idx="121">
                  <c:v>3760604.6946499995</c:v>
                </c:pt>
                <c:pt idx="122">
                  <c:v>3392549.0258700005</c:v>
                </c:pt>
                <c:pt idx="123">
                  <c:v>3555575.8240200006</c:v>
                </c:pt>
                <c:pt idx="124">
                  <c:v>3268960.0470199995</c:v>
                </c:pt>
                <c:pt idx="125">
                  <c:v>3334805.4610099993</c:v>
                </c:pt>
                <c:pt idx="126">
                  <c:v>3627579</c:v>
                </c:pt>
                <c:pt idx="127">
                  <c:v>3291356.3576799999</c:v>
                </c:pt>
                <c:pt idx="128">
                  <c:v>3169550.1637699995</c:v>
                </c:pt>
                <c:pt idx="129">
                  <c:v>3125680.464459999</c:v>
                </c:pt>
                <c:pt idx="130">
                  <c:v>3160384.6555300001</c:v>
                </c:pt>
                <c:pt idx="131">
                  <c:v>3384293.23171</c:v>
                </c:pt>
                <c:pt idx="132">
                  <c:v>2946086.2992500002</c:v>
                </c:pt>
              </c:numCache>
            </c:numRef>
          </c:val>
          <c:extLst xmlns:c16r2="http://schemas.microsoft.com/office/drawing/2015/06/chart">
            <c:ext xmlns:c16="http://schemas.microsoft.com/office/drawing/2014/chart" uri="{C3380CC4-5D6E-409C-BE32-E72D297353CC}">
              <c16:uniqueId val="{00000001-8612-482F-A5C8-08F202D1FDCC}"/>
            </c:ext>
          </c:extLst>
        </c:ser>
        <c:ser>
          <c:idx val="1"/>
          <c:order val="1"/>
          <c:tx>
            <c:v>Impo</c:v>
          </c:tx>
          <c:spPr>
            <a:pattFill prst="ltUpDiag">
              <a:fgClr>
                <a:schemeClr val="accent5"/>
              </a:fgClr>
              <a:bgClr>
                <a:schemeClr val="accent5">
                  <a:lumMod val="20000"/>
                  <a:lumOff val="80000"/>
                </a:schemeClr>
              </a:bgClr>
            </a:pattFill>
            <a:ln>
              <a:noFill/>
            </a:ln>
            <a:effectLst>
              <a:innerShdw blurRad="114300">
                <a:schemeClr val="accent5"/>
              </a:innerShdw>
            </a:effectLst>
          </c:spPr>
          <c:cat>
            <c:numRef>
              <c:f>'Datos CE'!$M$16:$M$148</c:f>
              <c:numCache>
                <c:formatCode>mmm\-yy</c:formatCode>
                <c:ptCount val="133"/>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pt idx="129">
                  <c:v>44866</c:v>
                </c:pt>
                <c:pt idx="130">
                  <c:v>44896</c:v>
                </c:pt>
                <c:pt idx="131">
                  <c:v>44927</c:v>
                </c:pt>
                <c:pt idx="132">
                  <c:v>44958</c:v>
                </c:pt>
              </c:numCache>
            </c:numRef>
          </c:cat>
          <c:val>
            <c:numRef>
              <c:f>'Datos CE'!$O$16:$O$148</c:f>
              <c:numCache>
                <c:formatCode>#,##0</c:formatCode>
                <c:ptCount val="133"/>
                <c:pt idx="0">
                  <c:v>10478575.516790003</c:v>
                </c:pt>
                <c:pt idx="1">
                  <c:v>12001380.775509998</c:v>
                </c:pt>
                <c:pt idx="2">
                  <c:v>9038290.6236899998</c:v>
                </c:pt>
                <c:pt idx="3">
                  <c:v>12363532.164359991</c:v>
                </c:pt>
                <c:pt idx="4">
                  <c:v>11823018.960260008</c:v>
                </c:pt>
                <c:pt idx="5">
                  <c:v>12162830.562860005</c:v>
                </c:pt>
                <c:pt idx="6">
                  <c:v>7629976.000310001</c:v>
                </c:pt>
                <c:pt idx="7">
                  <c:v>8261707.0312100006</c:v>
                </c:pt>
                <c:pt idx="8">
                  <c:v>12374269.477310002</c:v>
                </c:pt>
                <c:pt idx="9">
                  <c:v>10060113.647039998</c:v>
                </c:pt>
                <c:pt idx="10">
                  <c:v>10384380.921197699</c:v>
                </c:pt>
                <c:pt idx="11">
                  <c:v>10983451.97144</c:v>
                </c:pt>
                <c:pt idx="12">
                  <c:v>7732369.6401700005</c:v>
                </c:pt>
                <c:pt idx="13">
                  <c:v>6701351.3108900003</c:v>
                </c:pt>
                <c:pt idx="14">
                  <c:v>10584228.034859998</c:v>
                </c:pt>
                <c:pt idx="15">
                  <c:v>12865722.622410001</c:v>
                </c:pt>
                <c:pt idx="16">
                  <c:v>11068973.442530001</c:v>
                </c:pt>
                <c:pt idx="17">
                  <c:v>10497510.477440001</c:v>
                </c:pt>
                <c:pt idx="18">
                  <c:v>12133517.295449998</c:v>
                </c:pt>
                <c:pt idx="19">
                  <c:v>12753296.44565</c:v>
                </c:pt>
                <c:pt idx="20">
                  <c:v>10961853.38143</c:v>
                </c:pt>
                <c:pt idx="21">
                  <c:v>11597135.440529998</c:v>
                </c:pt>
                <c:pt idx="22">
                  <c:v>14087437.863950003</c:v>
                </c:pt>
                <c:pt idx="23">
                  <c:v>12315564.005689999</c:v>
                </c:pt>
                <c:pt idx="24">
                  <c:v>8393497.0769599993</c:v>
                </c:pt>
                <c:pt idx="25">
                  <c:v>7961343.1581000006</c:v>
                </c:pt>
                <c:pt idx="26">
                  <c:v>9740665.473009998</c:v>
                </c:pt>
                <c:pt idx="27">
                  <c:v>17700332.708269998</c:v>
                </c:pt>
                <c:pt idx="28">
                  <c:v>11355113.048199998</c:v>
                </c:pt>
                <c:pt idx="29">
                  <c:v>13710922.336530002</c:v>
                </c:pt>
                <c:pt idx="30">
                  <c:v>13467714.336480001</c:v>
                </c:pt>
                <c:pt idx="31">
                  <c:v>15648389.547769997</c:v>
                </c:pt>
                <c:pt idx="32">
                  <c:v>12659315.05133</c:v>
                </c:pt>
                <c:pt idx="33">
                  <c:v>9642942.7942400016</c:v>
                </c:pt>
                <c:pt idx="34">
                  <c:v>13331819.024540002</c:v>
                </c:pt>
                <c:pt idx="35">
                  <c:v>10501382.214089999</c:v>
                </c:pt>
                <c:pt idx="36">
                  <c:v>10939870.49034</c:v>
                </c:pt>
                <c:pt idx="37">
                  <c:v>12808860.753700001</c:v>
                </c:pt>
                <c:pt idx="38">
                  <c:v>11347461.072009999</c:v>
                </c:pt>
                <c:pt idx="39">
                  <c:v>9867664.8292100001</c:v>
                </c:pt>
                <c:pt idx="40">
                  <c:v>10651733.839550002</c:v>
                </c:pt>
                <c:pt idx="41">
                  <c:v>10165970.589649998</c:v>
                </c:pt>
                <c:pt idx="42">
                  <c:v>11401818.667149998</c:v>
                </c:pt>
                <c:pt idx="43">
                  <c:v>10985320.730389999</c:v>
                </c:pt>
                <c:pt idx="44">
                  <c:v>9788578</c:v>
                </c:pt>
                <c:pt idx="45">
                  <c:v>9770235.7399899997</c:v>
                </c:pt>
                <c:pt idx="46">
                  <c:v>11773428.385070002</c:v>
                </c:pt>
                <c:pt idx="47">
                  <c:v>8741019.3508400004</c:v>
                </c:pt>
                <c:pt idx="48">
                  <c:v>11426808.10313</c:v>
                </c:pt>
                <c:pt idx="49">
                  <c:v>9849170.4982200004</c:v>
                </c:pt>
                <c:pt idx="50">
                  <c:v>9444730.0507500004</c:v>
                </c:pt>
                <c:pt idx="51">
                  <c:v>12106316.923660001</c:v>
                </c:pt>
                <c:pt idx="52">
                  <c:v>11759420.206149999</c:v>
                </c:pt>
                <c:pt idx="53">
                  <c:v>10123575.528890001</c:v>
                </c:pt>
                <c:pt idx="54">
                  <c:v>15790296.593430003</c:v>
                </c:pt>
                <c:pt idx="55">
                  <c:v>10602215.17044</c:v>
                </c:pt>
                <c:pt idx="56">
                  <c:v>10130017</c:v>
                </c:pt>
                <c:pt idx="57">
                  <c:v>9338548.4024199992</c:v>
                </c:pt>
                <c:pt idx="58">
                  <c:v>13916809.28534</c:v>
                </c:pt>
                <c:pt idx="59">
                  <c:v>10162136.754169999</c:v>
                </c:pt>
                <c:pt idx="60">
                  <c:v>9598980.5749600008</c:v>
                </c:pt>
                <c:pt idx="61">
                  <c:v>12535646.915549999</c:v>
                </c:pt>
                <c:pt idx="62">
                  <c:v>9266593.2141299993</c:v>
                </c:pt>
                <c:pt idx="63">
                  <c:v>16357572.741010001</c:v>
                </c:pt>
                <c:pt idx="64">
                  <c:v>8892466.7434899993</c:v>
                </c:pt>
                <c:pt idx="65">
                  <c:v>14030741.347590001</c:v>
                </c:pt>
                <c:pt idx="66">
                  <c:v>12501883.33171</c:v>
                </c:pt>
                <c:pt idx="67">
                  <c:v>15811716.231139999</c:v>
                </c:pt>
                <c:pt idx="68">
                  <c:v>11589018.457279999</c:v>
                </c:pt>
                <c:pt idx="69">
                  <c:v>10395392.110250002</c:v>
                </c:pt>
                <c:pt idx="70">
                  <c:v>18951712.783910003</c:v>
                </c:pt>
                <c:pt idx="71">
                  <c:v>11784686.891440002</c:v>
                </c:pt>
                <c:pt idx="72">
                  <c:v>9720201.3855700009</c:v>
                </c:pt>
                <c:pt idx="73">
                  <c:v>12143134.20806</c:v>
                </c:pt>
                <c:pt idx="74">
                  <c:v>13596742.479579998</c:v>
                </c:pt>
                <c:pt idx="75">
                  <c:v>11114909.442799998</c:v>
                </c:pt>
                <c:pt idx="76">
                  <c:v>9684880.3751599994</c:v>
                </c:pt>
                <c:pt idx="77">
                  <c:v>12221370.24446</c:v>
                </c:pt>
                <c:pt idx="78">
                  <c:v>10239673.741109999</c:v>
                </c:pt>
                <c:pt idx="79">
                  <c:v>9910703.9997300003</c:v>
                </c:pt>
                <c:pt idx="80">
                  <c:v>11730638.158730002</c:v>
                </c:pt>
                <c:pt idx="81">
                  <c:v>9743966.4024899993</c:v>
                </c:pt>
                <c:pt idx="82">
                  <c:v>11928879.021910001</c:v>
                </c:pt>
                <c:pt idx="83">
                  <c:v>9232316</c:v>
                </c:pt>
                <c:pt idx="84">
                  <c:v>10289193.767289998</c:v>
                </c:pt>
                <c:pt idx="85">
                  <c:v>9764617.3019899987</c:v>
                </c:pt>
                <c:pt idx="86">
                  <c:v>11706586.521780001</c:v>
                </c:pt>
                <c:pt idx="87">
                  <c:v>13573981.6196</c:v>
                </c:pt>
                <c:pt idx="88">
                  <c:v>8718418.3430299982</c:v>
                </c:pt>
                <c:pt idx="89">
                  <c:v>10008474.554079998</c:v>
                </c:pt>
                <c:pt idx="90">
                  <c:v>9654150.064960001</c:v>
                </c:pt>
                <c:pt idx="91">
                  <c:v>9948002.6044500005</c:v>
                </c:pt>
                <c:pt idx="92">
                  <c:v>11070866.381800001</c:v>
                </c:pt>
                <c:pt idx="93">
                  <c:v>8578903.5578000005</c:v>
                </c:pt>
                <c:pt idx="94">
                  <c:v>10469623.28033</c:v>
                </c:pt>
                <c:pt idx="95">
                  <c:v>17948367.376519997</c:v>
                </c:pt>
                <c:pt idx="96">
                  <c:v>11063861.165469998</c:v>
                </c:pt>
                <c:pt idx="97">
                  <c:v>9813518.8485700022</c:v>
                </c:pt>
                <c:pt idx="98">
                  <c:v>7825092.6866600001</c:v>
                </c:pt>
                <c:pt idx="99">
                  <c:v>11341445.916110003</c:v>
                </c:pt>
                <c:pt idx="100">
                  <c:v>10030653.584019998</c:v>
                </c:pt>
                <c:pt idx="101">
                  <c:v>9127072.2770499997</c:v>
                </c:pt>
                <c:pt idx="102">
                  <c:v>8840423.4154700004</c:v>
                </c:pt>
                <c:pt idx="103">
                  <c:v>7860048.4208899997</c:v>
                </c:pt>
                <c:pt idx="104">
                  <c:v>7099706.6528000003</c:v>
                </c:pt>
                <c:pt idx="105">
                  <c:v>5507734.5982999988</c:v>
                </c:pt>
                <c:pt idx="106">
                  <c:v>8221667.8554600002</c:v>
                </c:pt>
                <c:pt idx="107">
                  <c:v>7267288.9359200001</c:v>
                </c:pt>
                <c:pt idx="108">
                  <c:v>10120577.504140001</c:v>
                </c:pt>
                <c:pt idx="109">
                  <c:v>6962226.0751599995</c:v>
                </c:pt>
                <c:pt idx="110">
                  <c:v>6992562.3616399998</c:v>
                </c:pt>
                <c:pt idx="111">
                  <c:v>8324103.7921599997</c:v>
                </c:pt>
                <c:pt idx="112">
                  <c:v>8332013.8900800003</c:v>
                </c:pt>
                <c:pt idx="113">
                  <c:v>7600365.0739399996</c:v>
                </c:pt>
                <c:pt idx="114">
                  <c:v>7671546.1819399996</c:v>
                </c:pt>
                <c:pt idx="115">
                  <c:v>7906474.5598099995</c:v>
                </c:pt>
                <c:pt idx="116">
                  <c:v>9579654.0928000007</c:v>
                </c:pt>
                <c:pt idx="117">
                  <c:v>7676804.3036799999</c:v>
                </c:pt>
                <c:pt idx="118">
                  <c:v>10025143.04723</c:v>
                </c:pt>
                <c:pt idx="119">
                  <c:v>7996354.7008400001</c:v>
                </c:pt>
                <c:pt idx="120">
                  <c:v>7835537.0526400022</c:v>
                </c:pt>
                <c:pt idx="121">
                  <c:v>7732839.0766200004</c:v>
                </c:pt>
                <c:pt idx="122">
                  <c:v>11357978.4827</c:v>
                </c:pt>
                <c:pt idx="123">
                  <c:v>6136487.2963100011</c:v>
                </c:pt>
                <c:pt idx="124">
                  <c:v>9580441</c:v>
                </c:pt>
                <c:pt idx="125">
                  <c:v>10648582.54329</c:v>
                </c:pt>
                <c:pt idx="126">
                  <c:v>7077383</c:v>
                </c:pt>
                <c:pt idx="127">
                  <c:v>9077778.8802700005</c:v>
                </c:pt>
                <c:pt idx="128">
                  <c:v>7468945</c:v>
                </c:pt>
                <c:pt idx="129">
                  <c:v>8461152.1691100001</c:v>
                </c:pt>
                <c:pt idx="130">
                  <c:v>8859970.1884300001</c:v>
                </c:pt>
                <c:pt idx="131">
                  <c:v>7287047.0522999996</c:v>
                </c:pt>
                <c:pt idx="132">
                  <c:v>8208774.7946199998</c:v>
                </c:pt>
              </c:numCache>
            </c:numRef>
          </c:val>
          <c:extLst xmlns:c16r2="http://schemas.microsoft.com/office/drawing/2015/06/chart">
            <c:ext xmlns:c16="http://schemas.microsoft.com/office/drawing/2014/chart" uri="{C3380CC4-5D6E-409C-BE32-E72D297353CC}">
              <c16:uniqueId val="{00000000-0BB5-4CD2-B5FB-1CB3F2695B1D}"/>
            </c:ext>
          </c:extLst>
        </c:ser>
        <c:dLbls>
          <c:showLegendKey val="0"/>
          <c:showVal val="0"/>
          <c:showCatName val="0"/>
          <c:showSerName val="0"/>
          <c:showPercent val="0"/>
          <c:showBubbleSize val="0"/>
        </c:dLbls>
        <c:axId val="462321880"/>
        <c:axId val="193176464"/>
      </c:areaChart>
      <c:dateAx>
        <c:axId val="462321880"/>
        <c:scaling>
          <c:orientation val="minMax"/>
        </c:scaling>
        <c:delete val="0"/>
        <c:axPos val="b"/>
        <c:numFmt formatCode="mmm\-yy" sourceLinked="1"/>
        <c:majorTickMark val="out"/>
        <c:minorTickMark val="none"/>
        <c:tickLblPos val="nextTo"/>
        <c:spPr>
          <a:noFill/>
          <a:ln>
            <a:noFill/>
          </a:ln>
          <a:effectLst/>
        </c:spPr>
        <c:txPr>
          <a:bodyPr rot="-5400000" spcFirstLastPara="1" vertOverflow="ellipsis" wrap="square" anchor="ctr" anchorCtr="1"/>
          <a:lstStyle/>
          <a:p>
            <a:pPr>
              <a:defRPr lang="es-CO" sz="800" b="0" i="0" u="none" strike="noStrike" kern="1200" cap="all" spc="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193176464"/>
        <c:crosses val="autoZero"/>
        <c:auto val="1"/>
        <c:lblOffset val="100"/>
        <c:baseTimeUnit val="months"/>
      </c:dateAx>
      <c:valAx>
        <c:axId val="19317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32188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s-CO" sz="105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lgn="ct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5">
  <a:schemeClr val="accent5"/>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5">
  <a:schemeClr val="accent5"/>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8">
  <a:schemeClr val="accent5"/>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8">
  <a:schemeClr val="accent5"/>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Reversed" id="25">
  <a:schemeClr val="accent5"/>
</cs:colorStyle>
</file>

<file path=xl/charts/colors63.xml><?xml version="1.0" encoding="utf-8"?>
<cs:colorStyle xmlns:cs="http://schemas.microsoft.com/office/drawing/2012/chartStyle" xmlns:a="http://schemas.openxmlformats.org/drawingml/2006/main" meth="withinLinearReversed" id="25">
  <a:schemeClr val="accent5"/>
</cs:colorStyle>
</file>

<file path=xl/charts/colors64.xml><?xml version="1.0" encoding="utf-8"?>
<cs:colorStyle xmlns:cs="http://schemas.microsoft.com/office/drawing/2012/chartStyle" xmlns:a="http://schemas.openxmlformats.org/drawingml/2006/main" meth="withinLinearReversed" id="25">
  <a:schemeClr val="accent5"/>
</cs:colorStyle>
</file>

<file path=xl/charts/colors65.xml><?xml version="1.0" encoding="utf-8"?>
<cs:colorStyle xmlns:cs="http://schemas.microsoft.com/office/drawing/2012/chartStyle" xmlns:a="http://schemas.openxmlformats.org/drawingml/2006/main" meth="withinLinearReversed" id="25">
  <a:schemeClr val="accent5"/>
</cs:colorStyle>
</file>

<file path=xl/charts/colors66.xml><?xml version="1.0" encoding="utf-8"?>
<cs:colorStyle xmlns:cs="http://schemas.microsoft.com/office/drawing/2012/chartStyle" xmlns:a="http://schemas.openxmlformats.org/drawingml/2006/main" meth="withinLinearReversed" id="25">
  <a:schemeClr val="accent5"/>
</cs:colorStyle>
</file>

<file path=xl/charts/colors67.xml><?xml version="1.0" encoding="utf-8"?>
<cs:colorStyle xmlns:cs="http://schemas.microsoft.com/office/drawing/2012/chartStyle" xmlns:a="http://schemas.openxmlformats.org/drawingml/2006/main" meth="withinLinearReversed" id="25">
  <a:schemeClr val="accent5"/>
</cs:colorStyle>
</file>

<file path=xl/charts/colors68.xml><?xml version="1.0" encoding="utf-8"?>
<cs:colorStyle xmlns:cs="http://schemas.microsoft.com/office/drawing/2012/chartStyle" xmlns:a="http://schemas.openxmlformats.org/drawingml/2006/main" meth="withinLinearReversed" id="25">
  <a:schemeClr val="accent5"/>
</cs:colorStyle>
</file>

<file path=xl/charts/colors69.xml><?xml version="1.0" encoding="utf-8"?>
<cs:colorStyle xmlns:cs="http://schemas.microsoft.com/office/drawing/2012/chartStyle" xmlns:a="http://schemas.openxmlformats.org/drawingml/2006/main" meth="withinLinearReversed" id="25">
  <a:schemeClr val="accent5"/>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70.xml><?xml version="1.0" encoding="utf-8"?>
<cs:colorStyle xmlns:cs="http://schemas.microsoft.com/office/drawing/2012/chartStyle" xmlns:a="http://schemas.openxmlformats.org/drawingml/2006/main" meth="withinLinearReversed" id="25">
  <a:schemeClr val="accent5"/>
</cs:colorStyle>
</file>

<file path=xl/charts/colors71.xml><?xml version="1.0" encoding="utf-8"?>
<cs:colorStyle xmlns:cs="http://schemas.microsoft.com/office/drawing/2012/chartStyle" xmlns:a="http://schemas.openxmlformats.org/drawingml/2006/main" meth="withinLinearReversed" id="25">
  <a:schemeClr val="accent5"/>
</cs:colorStyle>
</file>

<file path=xl/charts/colors72.xml><?xml version="1.0" encoding="utf-8"?>
<cs:colorStyle xmlns:cs="http://schemas.microsoft.com/office/drawing/2012/chartStyle" xmlns:a="http://schemas.openxmlformats.org/drawingml/2006/main" meth="withinLinearReversed" id="25">
  <a:schemeClr val="accent5"/>
</cs:colorStyle>
</file>

<file path=xl/charts/colors73.xml><?xml version="1.0" encoding="utf-8"?>
<cs:colorStyle xmlns:cs="http://schemas.microsoft.com/office/drawing/2012/chartStyle" xmlns:a="http://schemas.openxmlformats.org/drawingml/2006/main" meth="withinLinearReversed" id="25">
  <a:schemeClr val="accent5"/>
</cs:colorStyle>
</file>

<file path=xl/charts/colors74.xml><?xml version="1.0" encoding="utf-8"?>
<cs:colorStyle xmlns:cs="http://schemas.microsoft.com/office/drawing/2012/chartStyle" xmlns:a="http://schemas.openxmlformats.org/drawingml/2006/main" meth="withinLinearReversed" id="25">
  <a:schemeClr val="accent5"/>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1">
  <a:schemeClr val="accent1"/>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PT!A1"/><Relationship Id="rId13" Type="http://schemas.openxmlformats.org/officeDocument/2006/relationships/hyperlink" Target="#'Accidentalidad Vial'!A1"/><Relationship Id="rId18" Type="http://schemas.openxmlformats.org/officeDocument/2006/relationships/hyperlink" Target="#EMS!A1"/><Relationship Id="rId3" Type="http://schemas.openxmlformats.org/officeDocument/2006/relationships/hyperlink" Target="#Exportaciones!A1"/><Relationship Id="rId7" Type="http://schemas.openxmlformats.org/officeDocument/2006/relationships/hyperlink" Target="#ICTC!A1"/><Relationship Id="rId12" Type="http://schemas.openxmlformats.org/officeDocument/2006/relationships/hyperlink" Target="#Pirater&#237;a!A1"/><Relationship Id="rId17" Type="http://schemas.openxmlformats.org/officeDocument/2006/relationships/hyperlink" Target="#'Portal Log&#237;stico de Colombia'!A1"/><Relationship Id="rId2" Type="http://schemas.openxmlformats.org/officeDocument/2006/relationships/hyperlink" Target="#EMM!A1"/><Relationship Id="rId16" Type="http://schemas.openxmlformats.org/officeDocument/2006/relationships/hyperlink" Target="#'Observatorio Nacional Log&#237;stica'!A1"/><Relationship Id="rId20"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hyperlink" Target="#PIB!A1"/><Relationship Id="rId11" Type="http://schemas.openxmlformats.org/officeDocument/2006/relationships/hyperlink" Target="#'Demanda de Energ&#237;a'!A1"/><Relationship Id="rId5" Type="http://schemas.openxmlformats.org/officeDocument/2006/relationships/hyperlink" Target="#RNDC!A1"/><Relationship Id="rId15" Type="http://schemas.openxmlformats.org/officeDocument/2006/relationships/hyperlink" Target="#'&#205;nd. Desempe&#241;o Log&#237;stico'!A1"/><Relationship Id="rId10" Type="http://schemas.openxmlformats.org/officeDocument/2006/relationships/hyperlink" Target="#ACPM!A1"/><Relationship Id="rId19" Type="http://schemas.openxmlformats.org/officeDocument/2006/relationships/image" Target="../media/image2.png"/><Relationship Id="rId4" Type="http://schemas.openxmlformats.org/officeDocument/2006/relationships/hyperlink" Target="#Importaciones!A1"/><Relationship Id="rId9" Type="http://schemas.openxmlformats.org/officeDocument/2006/relationships/hyperlink" Target="#'Movimiento Portuario'!A1"/><Relationship Id="rId14" Type="http://schemas.openxmlformats.org/officeDocument/2006/relationships/hyperlink" Target="#Competitividad!A1"/></Relationships>
</file>

<file path=xl/drawings/_rels/drawing10.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8.xml"/><Relationship Id="rId7" Type="http://schemas.openxmlformats.org/officeDocument/2006/relationships/hyperlink" Target="#IPT!A1"/><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PIB!A1"/><Relationship Id="rId5" Type="http://schemas.openxmlformats.org/officeDocument/2006/relationships/hyperlink" Target="#Portada!A1"/><Relationship Id="rId10" Type="http://schemas.openxmlformats.org/officeDocument/2006/relationships/chart" Target="../charts/chart32.xml"/><Relationship Id="rId4" Type="http://schemas.openxmlformats.org/officeDocument/2006/relationships/chart" Target="../charts/chart29.xml"/><Relationship Id="rId9"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7.xml"/><Relationship Id="rId4" Type="http://schemas.openxmlformats.org/officeDocument/2006/relationships/chart" Target="../charts/chart36.xml"/></Relationships>
</file>

<file path=xl/drawings/_rels/drawing12.xml.rels><?xml version="1.0" encoding="UTF-8" standalone="yes"?>
<Relationships xmlns="http://schemas.openxmlformats.org/package/2006/relationships"><Relationship Id="rId3" Type="http://schemas.openxmlformats.org/officeDocument/2006/relationships/hyperlink" Target="#RNDC!A1"/><Relationship Id="rId2" Type="http://schemas.openxmlformats.org/officeDocument/2006/relationships/hyperlink" Target="#Portada!A1"/><Relationship Id="rId1" Type="http://schemas.openxmlformats.org/officeDocument/2006/relationships/chart" Target="../charts/chart38.xml"/><Relationship Id="rId4" Type="http://schemas.openxmlformats.org/officeDocument/2006/relationships/hyperlink" Target="#ICTC!A1"/></Relationships>
</file>

<file path=xl/drawings/_rels/drawing1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hyperlink" Target="#ACPM!A1"/><Relationship Id="rId4" Type="http://schemas.openxmlformats.org/officeDocument/2006/relationships/hyperlink" Target="#IPT!A1"/></Relationships>
</file>

<file path=xl/drawings/_rels/drawing1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hyperlink" Target="#'Demanda de Energ&#237;a'!A1"/><Relationship Id="rId4" Type="http://schemas.openxmlformats.org/officeDocument/2006/relationships/hyperlink" Target="#ICTC!A1"/></Relationships>
</file>

<file path=xl/drawings/_rels/drawing1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hyperlink" Target="#Pirater&#237;a!A1"/><Relationship Id="rId4" Type="http://schemas.openxmlformats.org/officeDocument/2006/relationships/hyperlink" Target="#ACPM!A1"/></Relationships>
</file>

<file path=xl/drawings/_rels/drawing16.xml.rels><?xml version="1.0" encoding="UTF-8" standalone="yes"?>
<Relationships xmlns="http://schemas.openxmlformats.org/package/2006/relationships"><Relationship Id="rId3" Type="http://schemas.openxmlformats.org/officeDocument/2006/relationships/hyperlink" Target="#'Demanda de Energ&#237;a'!A1"/><Relationship Id="rId2" Type="http://schemas.openxmlformats.org/officeDocument/2006/relationships/hyperlink" Target="#Portada!A1"/><Relationship Id="rId1" Type="http://schemas.openxmlformats.org/officeDocument/2006/relationships/chart" Target="../charts/chart45.xml"/><Relationship Id="rId4" Type="http://schemas.openxmlformats.org/officeDocument/2006/relationships/hyperlink" Target="#'Accidentalidad Vial'!A1"/></Relationships>
</file>

<file path=xl/drawings/_rels/drawing17.xml.rels><?xml version="1.0" encoding="UTF-8" standalone="yes"?>
<Relationships xmlns="http://schemas.openxmlformats.org/package/2006/relationships"><Relationship Id="rId8" Type="http://schemas.openxmlformats.org/officeDocument/2006/relationships/hyperlink" Target="#Pirater&#237;a!A1"/><Relationship Id="rId13" Type="http://schemas.openxmlformats.org/officeDocument/2006/relationships/chart" Target="../charts/chart55.xml"/><Relationship Id="rId18" Type="http://schemas.openxmlformats.org/officeDocument/2006/relationships/chart" Target="../charts/chart60.xml"/><Relationship Id="rId3" Type="http://schemas.openxmlformats.org/officeDocument/2006/relationships/chart" Target="../charts/chart48.xml"/><Relationship Id="rId7" Type="http://schemas.openxmlformats.org/officeDocument/2006/relationships/hyperlink" Target="#Portada!A1"/><Relationship Id="rId12" Type="http://schemas.openxmlformats.org/officeDocument/2006/relationships/chart" Target="../charts/chart54.xml"/><Relationship Id="rId17" Type="http://schemas.openxmlformats.org/officeDocument/2006/relationships/chart" Target="../charts/chart59.xml"/><Relationship Id="rId2" Type="http://schemas.openxmlformats.org/officeDocument/2006/relationships/chart" Target="../charts/chart47.xml"/><Relationship Id="rId16" Type="http://schemas.openxmlformats.org/officeDocument/2006/relationships/chart" Target="../charts/chart58.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3.xml"/><Relationship Id="rId5" Type="http://schemas.openxmlformats.org/officeDocument/2006/relationships/chart" Target="../charts/chart50.xml"/><Relationship Id="rId15" Type="http://schemas.openxmlformats.org/officeDocument/2006/relationships/chart" Target="../charts/chart57.xml"/><Relationship Id="rId10" Type="http://schemas.openxmlformats.org/officeDocument/2006/relationships/chart" Target="../charts/chart52.xml"/><Relationship Id="rId19" Type="http://schemas.openxmlformats.org/officeDocument/2006/relationships/chart" Target="../charts/chart61.xml"/><Relationship Id="rId4" Type="http://schemas.openxmlformats.org/officeDocument/2006/relationships/chart" Target="../charts/chart49.xml"/><Relationship Id="rId9" Type="http://schemas.openxmlformats.org/officeDocument/2006/relationships/hyperlink" Target="#Competitividad!A1"/><Relationship Id="rId1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PI!A1"/></Relationships>
</file>

<file path=xl/drawings/_rels/drawing2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hyperlink" Target="#'&#205;nd. Desempe&#241;o Log&#237;stico'!A1"/><Relationship Id="rId4" Type="http://schemas.openxmlformats.org/officeDocument/2006/relationships/hyperlink" Target="#'Accidentalidad Vial'!A1"/></Relationships>
</file>

<file path=xl/drawings/_rels/drawing2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75.xml"/><Relationship Id="rId1" Type="http://schemas.openxmlformats.org/officeDocument/2006/relationships/chart" Target="../charts/chart74.xml"/><Relationship Id="rId5" Type="http://schemas.openxmlformats.org/officeDocument/2006/relationships/hyperlink" Target="#'Observatorio Nacional Log&#237;stica'!A1"/><Relationship Id="rId4" Type="http://schemas.openxmlformats.org/officeDocument/2006/relationships/hyperlink" Target="#Competitividad!A1"/></Relationships>
</file>

<file path=xl/drawings/_rels/drawing22.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8.xml"/><Relationship Id="rId7" Type="http://schemas.openxmlformats.org/officeDocument/2006/relationships/chart" Target="../charts/chart81.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0.xml"/><Relationship Id="rId5" Type="http://schemas.openxmlformats.org/officeDocument/2006/relationships/chart" Target="../charts/chart79.xml"/><Relationship Id="rId10" Type="http://schemas.openxmlformats.org/officeDocument/2006/relationships/hyperlink" Target="#'&#205;nd. Desempe&#241;o Log&#237;stico'!A1"/><Relationship Id="rId4" Type="http://schemas.openxmlformats.org/officeDocument/2006/relationships/image" Target="../media/image6.jpeg"/><Relationship Id="rId9"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EMS!A1"/><Relationship Id="rId4" Type="http://schemas.openxmlformats.org/officeDocument/2006/relationships/hyperlink" Target="#EMMET!A1"/></Relationships>
</file>

<file path=xl/drawings/_rels/drawing4.xml.rels><?xml version="1.0" encoding="UTF-8" standalone="yes"?>
<Relationships xmlns="http://schemas.openxmlformats.org/package/2006/relationships"><Relationship Id="rId3" Type="http://schemas.openxmlformats.org/officeDocument/2006/relationships/hyperlink" Target="#IPI!A1"/><Relationship Id="rId2" Type="http://schemas.openxmlformats.org/officeDocument/2006/relationships/hyperlink" Target="#Portada!A1"/><Relationship Id="rId1" Type="http://schemas.openxmlformats.org/officeDocument/2006/relationships/chart" Target="../charts/chart5.xml"/><Relationship Id="rId4" Type="http://schemas.openxmlformats.org/officeDocument/2006/relationships/hyperlink" Target="#Exportaciones!A1"/></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hyperlink" Target="#Importaciones!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EMS!A1"/><Relationship Id="rId5" Type="http://schemas.openxmlformats.org/officeDocument/2006/relationships/hyperlink" Target="#Portada!A1"/><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hyperlink" Target="#'Movimiento Portuario'!A1"/><Relationship Id="rId4" Type="http://schemas.openxmlformats.org/officeDocument/2006/relationships/hyperlink" Target="#Exportaciones!A1"/></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hyperlink" Target="#PIB!A1"/><Relationship Id="rId5" Type="http://schemas.openxmlformats.org/officeDocument/2006/relationships/chart" Target="../charts/chart19.xml"/><Relationship Id="rId10" Type="http://schemas.openxmlformats.org/officeDocument/2006/relationships/hyperlink" Target="#Importaciones!A1"/><Relationship Id="rId4" Type="http://schemas.openxmlformats.org/officeDocument/2006/relationships/chart" Target="../charts/chart18.xml"/><Relationship Id="rId9"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hyperlink" Target="#RNDC!A1"/><Relationship Id="rId5" Type="http://schemas.openxmlformats.org/officeDocument/2006/relationships/hyperlink" Target="#'Movimiento Portuario'!A1"/><Relationship Id="rId4"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276225</xdr:colOff>
      <xdr:row>21</xdr:row>
      <xdr:rowOff>57149</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639675" cy="4438649"/>
        </a:xfrm>
        <a:prstGeom prst="rect">
          <a:avLst/>
        </a:prstGeom>
      </xdr:spPr>
    </xdr:pic>
    <xdr:clientData/>
  </xdr:twoCellAnchor>
  <xdr:twoCellAnchor>
    <xdr:from>
      <xdr:col>10</xdr:col>
      <xdr:colOff>172757</xdr:colOff>
      <xdr:row>10</xdr:row>
      <xdr:rowOff>19049</xdr:rowOff>
    </xdr:from>
    <xdr:to>
      <xdr:col>12</xdr:col>
      <xdr:colOff>152400</xdr:colOff>
      <xdr:row>12</xdr:row>
      <xdr:rowOff>133350</xdr:rowOff>
    </xdr:to>
    <xdr:sp macro="" textlink="">
      <xdr:nvSpPr>
        <xdr:cNvPr id="7" name="Título 1">
          <a:hlinkClick xmlns:r="http://schemas.openxmlformats.org/officeDocument/2006/relationships" r:id="rId2"/>
          <a:extLst>
            <a:ext uri="{FF2B5EF4-FFF2-40B4-BE49-F238E27FC236}">
              <a16:creationId xmlns="" xmlns:a16="http://schemas.microsoft.com/office/drawing/2014/main" id="{00000000-0008-0000-0000-000007000000}"/>
            </a:ext>
          </a:extLst>
        </xdr:cNvPr>
        <xdr:cNvSpPr>
          <a:spLocks noGrp="1"/>
        </xdr:cNvSpPr>
      </xdr:nvSpPr>
      <xdr:spPr>
        <a:xfrm>
          <a:off x="5792507" y="2095499"/>
          <a:ext cx="1103593" cy="53340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Encuesta Mensual</a:t>
          </a:r>
          <a:r>
            <a:rPr lang="es-CO" sz="1050" b="1" baseline="0">
              <a:solidFill>
                <a:schemeClr val="tx1"/>
              </a:solidFill>
              <a:latin typeface="Trebuchet MS" panose="020B0603020202020204" pitchFamily="34" charset="0"/>
              <a:ea typeface="Calibri" panose="020F0502020204030204" pitchFamily="34" charset="0"/>
              <a:cs typeface="Times New Roman" panose="02020603050405020304" pitchFamily="18" charset="0"/>
            </a:rPr>
            <a:t> Manufacturera</a:t>
          </a:r>
          <a:endParaRPr lang="es-MX" sz="1050" b="1">
            <a:solidFill>
              <a:schemeClr val="tx1"/>
            </a:solidFill>
            <a:latin typeface="Trebuchet MS" panose="020B0603020202020204" pitchFamily="34" charset="0"/>
          </a:endParaRPr>
        </a:p>
      </xdr:txBody>
    </xdr:sp>
    <xdr:clientData/>
  </xdr:twoCellAnchor>
  <xdr:twoCellAnchor>
    <xdr:from>
      <xdr:col>8</xdr:col>
      <xdr:colOff>200024</xdr:colOff>
      <xdr:row>9</xdr:row>
      <xdr:rowOff>200024</xdr:rowOff>
    </xdr:from>
    <xdr:to>
      <xdr:col>10</xdr:col>
      <xdr:colOff>228599</xdr:colOff>
      <xdr:row>12</xdr:row>
      <xdr:rowOff>209549</xdr:rowOff>
    </xdr:to>
    <xdr:sp macro="" textlink="">
      <xdr:nvSpPr>
        <xdr:cNvPr id="9" name="Título 1">
          <a:hlinkClick xmlns:r="http://schemas.openxmlformats.org/officeDocument/2006/relationships" r:id="rId3"/>
          <a:extLst>
            <a:ext uri="{FF2B5EF4-FFF2-40B4-BE49-F238E27FC236}">
              <a16:creationId xmlns="" xmlns:a16="http://schemas.microsoft.com/office/drawing/2014/main" id="{00000000-0008-0000-0000-000009000000}"/>
            </a:ext>
          </a:extLst>
        </xdr:cNvPr>
        <xdr:cNvSpPr>
          <a:spLocks noGrp="1"/>
        </xdr:cNvSpPr>
      </xdr:nvSpPr>
      <xdr:spPr>
        <a:xfrm>
          <a:off x="4695824" y="2066924"/>
          <a:ext cx="1152525" cy="63817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Exportaciones</a:t>
          </a:r>
          <a:endParaRPr lang="es-MX" sz="1100" b="1">
            <a:solidFill>
              <a:schemeClr val="tx1"/>
            </a:solidFill>
            <a:latin typeface="Trebuchet MS" panose="020B0603020202020204" pitchFamily="34" charset="0"/>
          </a:endParaRPr>
        </a:p>
      </xdr:txBody>
    </xdr:sp>
    <xdr:clientData/>
  </xdr:twoCellAnchor>
  <xdr:twoCellAnchor>
    <xdr:from>
      <xdr:col>9</xdr:col>
      <xdr:colOff>222436</xdr:colOff>
      <xdr:row>6</xdr:row>
      <xdr:rowOff>141008</xdr:rowOff>
    </xdr:from>
    <xdr:to>
      <xdr:col>11</xdr:col>
      <xdr:colOff>209550</xdr:colOff>
      <xdr:row>9</xdr:row>
      <xdr:rowOff>191808</xdr:rowOff>
    </xdr:to>
    <xdr:sp macro="" textlink="">
      <xdr:nvSpPr>
        <xdr:cNvPr id="11" name="Título 1">
          <a:hlinkClick xmlns:r="http://schemas.openxmlformats.org/officeDocument/2006/relationships" r:id="rId4"/>
          <a:extLst>
            <a:ext uri="{FF2B5EF4-FFF2-40B4-BE49-F238E27FC236}">
              <a16:creationId xmlns="" xmlns:a16="http://schemas.microsoft.com/office/drawing/2014/main" id="{00000000-0008-0000-0000-00000B000000}"/>
            </a:ext>
          </a:extLst>
        </xdr:cNvPr>
        <xdr:cNvSpPr>
          <a:spLocks noGrp="1"/>
        </xdr:cNvSpPr>
      </xdr:nvSpPr>
      <xdr:spPr>
        <a:xfrm>
          <a:off x="5280211" y="1379258"/>
          <a:ext cx="1111064" cy="67945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Importaciones</a:t>
          </a:r>
          <a:endParaRPr lang="es-MX" sz="1100" b="1">
            <a:solidFill>
              <a:schemeClr val="tx1"/>
            </a:solidFill>
            <a:latin typeface="Trebuchet MS" panose="020B0603020202020204" pitchFamily="34" charset="0"/>
          </a:endParaRPr>
        </a:p>
      </xdr:txBody>
    </xdr:sp>
    <xdr:clientData/>
  </xdr:twoCellAnchor>
  <xdr:twoCellAnchor>
    <xdr:from>
      <xdr:col>7</xdr:col>
      <xdr:colOff>112989</xdr:colOff>
      <xdr:row>12</xdr:row>
      <xdr:rowOff>22783</xdr:rowOff>
    </xdr:from>
    <xdr:to>
      <xdr:col>9</xdr:col>
      <xdr:colOff>178730</xdr:colOff>
      <xdr:row>16</xdr:row>
      <xdr:rowOff>122889</xdr:rowOff>
    </xdr:to>
    <xdr:sp macro="" textlink="">
      <xdr:nvSpPr>
        <xdr:cNvPr id="13" name="Título 1">
          <a:hlinkClick xmlns:r="http://schemas.openxmlformats.org/officeDocument/2006/relationships" r:id="rId5"/>
          <a:extLst>
            <a:ext uri="{FF2B5EF4-FFF2-40B4-BE49-F238E27FC236}">
              <a16:creationId xmlns="" xmlns:a16="http://schemas.microsoft.com/office/drawing/2014/main" id="{00000000-0008-0000-0000-00000D000000}"/>
            </a:ext>
          </a:extLst>
        </xdr:cNvPr>
        <xdr:cNvSpPr>
          <a:spLocks noGrp="1"/>
        </xdr:cNvSpPr>
      </xdr:nvSpPr>
      <xdr:spPr>
        <a:xfrm>
          <a:off x="4046814" y="2518333"/>
          <a:ext cx="1189691" cy="93830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900" b="1">
              <a:solidFill>
                <a:schemeClr val="tx1"/>
              </a:solidFill>
              <a:latin typeface="Trebuchet MS" panose="020B0603020202020204" pitchFamily="34" charset="0"/>
              <a:ea typeface="Calibri" panose="020F0502020204030204" pitchFamily="34" charset="0"/>
              <a:cs typeface="Times New Roman" panose="02020603050405020304" pitchFamily="18" charset="0"/>
            </a:rPr>
            <a:t>Registro Nacional de Despachos de Carga RNDC</a:t>
          </a:r>
          <a:endParaRPr lang="es-MX" sz="900" b="1">
            <a:solidFill>
              <a:schemeClr val="tx1"/>
            </a:solidFill>
            <a:latin typeface="Trebuchet MS" panose="020B0603020202020204" pitchFamily="34" charset="0"/>
          </a:endParaRPr>
        </a:p>
      </xdr:txBody>
    </xdr:sp>
    <xdr:clientData/>
  </xdr:twoCellAnchor>
  <xdr:twoCellAnchor>
    <xdr:from>
      <xdr:col>10</xdr:col>
      <xdr:colOff>1121</xdr:colOff>
      <xdr:row>2</xdr:row>
      <xdr:rowOff>4482</xdr:rowOff>
    </xdr:from>
    <xdr:to>
      <xdr:col>11</xdr:col>
      <xdr:colOff>7094</xdr:colOff>
      <xdr:row>4</xdr:row>
      <xdr:rowOff>13448</xdr:rowOff>
    </xdr:to>
    <xdr:sp macro="" textlink="">
      <xdr:nvSpPr>
        <xdr:cNvPr id="15" name="Título 1">
          <a:hlinkClick xmlns:r="http://schemas.openxmlformats.org/officeDocument/2006/relationships" r:id="rId6"/>
          <a:extLst>
            <a:ext uri="{FF2B5EF4-FFF2-40B4-BE49-F238E27FC236}">
              <a16:creationId xmlns="" xmlns:a16="http://schemas.microsoft.com/office/drawing/2014/main" id="{00000000-0008-0000-0000-00000F000000}"/>
            </a:ext>
          </a:extLst>
        </xdr:cNvPr>
        <xdr:cNvSpPr>
          <a:spLocks noGrp="1"/>
        </xdr:cNvSpPr>
      </xdr:nvSpPr>
      <xdr:spPr>
        <a:xfrm>
          <a:off x="5620871" y="404532"/>
          <a:ext cx="567948" cy="42806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PIB</a:t>
          </a:r>
        </a:p>
      </xdr:txBody>
    </xdr:sp>
    <xdr:clientData/>
  </xdr:twoCellAnchor>
  <xdr:twoCellAnchor>
    <xdr:from>
      <xdr:col>7</xdr:col>
      <xdr:colOff>33617</xdr:colOff>
      <xdr:row>16</xdr:row>
      <xdr:rowOff>81613</xdr:rowOff>
    </xdr:from>
    <xdr:to>
      <xdr:col>8</xdr:col>
      <xdr:colOff>15688</xdr:colOff>
      <xdr:row>18</xdr:row>
      <xdr:rowOff>76200</xdr:rowOff>
    </xdr:to>
    <xdr:sp macro="" textlink="">
      <xdr:nvSpPr>
        <xdr:cNvPr id="17" name="Título 1">
          <a:hlinkClick xmlns:r="http://schemas.openxmlformats.org/officeDocument/2006/relationships" r:id="rId7"/>
          <a:extLst>
            <a:ext uri="{FF2B5EF4-FFF2-40B4-BE49-F238E27FC236}">
              <a16:creationId xmlns="" xmlns:a16="http://schemas.microsoft.com/office/drawing/2014/main" id="{00000000-0008-0000-0000-000011000000}"/>
            </a:ext>
          </a:extLst>
        </xdr:cNvPr>
        <xdr:cNvSpPr>
          <a:spLocks noGrp="1"/>
        </xdr:cNvSpPr>
      </xdr:nvSpPr>
      <xdr:spPr>
        <a:xfrm>
          <a:off x="3967442" y="3415363"/>
          <a:ext cx="544046" cy="41368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ICTC</a:t>
          </a:r>
          <a:endParaRPr lang="es-MX" sz="1200" b="1">
            <a:solidFill>
              <a:schemeClr val="tx1"/>
            </a:solidFill>
            <a:latin typeface="Trebuchet MS" panose="020B0603020202020204" pitchFamily="34" charset="0"/>
          </a:endParaRPr>
        </a:p>
      </xdr:txBody>
    </xdr:sp>
    <xdr:clientData/>
  </xdr:twoCellAnchor>
  <xdr:twoCellAnchor>
    <xdr:from>
      <xdr:col>10</xdr:col>
      <xdr:colOff>421902</xdr:colOff>
      <xdr:row>4</xdr:row>
      <xdr:rowOff>9524</xdr:rowOff>
    </xdr:from>
    <xdr:to>
      <xdr:col>11</xdr:col>
      <xdr:colOff>467658</xdr:colOff>
      <xdr:row>6</xdr:row>
      <xdr:rowOff>95249</xdr:rowOff>
    </xdr:to>
    <xdr:sp macro="" textlink="">
      <xdr:nvSpPr>
        <xdr:cNvPr id="19" name="Título 1">
          <a:hlinkClick xmlns:r="http://schemas.openxmlformats.org/officeDocument/2006/relationships" r:id="rId8"/>
          <a:extLst>
            <a:ext uri="{FF2B5EF4-FFF2-40B4-BE49-F238E27FC236}">
              <a16:creationId xmlns="" xmlns:a16="http://schemas.microsoft.com/office/drawing/2014/main" id="{00000000-0008-0000-0000-000013000000}"/>
            </a:ext>
          </a:extLst>
        </xdr:cNvPr>
        <xdr:cNvSpPr>
          <a:spLocks noGrp="1"/>
        </xdr:cNvSpPr>
      </xdr:nvSpPr>
      <xdr:spPr>
        <a:xfrm>
          <a:off x="6041652" y="828674"/>
          <a:ext cx="607731" cy="50482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IPT</a:t>
          </a:r>
          <a:endParaRPr lang="es-MX" sz="1200" b="1">
            <a:solidFill>
              <a:schemeClr val="tx1"/>
            </a:solidFill>
            <a:latin typeface="Trebuchet MS" panose="020B0603020202020204" pitchFamily="34" charset="0"/>
          </a:endParaRPr>
        </a:p>
      </xdr:txBody>
    </xdr:sp>
    <xdr:clientData/>
  </xdr:twoCellAnchor>
  <xdr:twoCellAnchor>
    <xdr:from>
      <xdr:col>7</xdr:col>
      <xdr:colOff>295275</xdr:colOff>
      <xdr:row>7</xdr:row>
      <xdr:rowOff>4297</xdr:rowOff>
    </xdr:from>
    <xdr:to>
      <xdr:col>9</xdr:col>
      <xdr:colOff>145114</xdr:colOff>
      <xdr:row>10</xdr:row>
      <xdr:rowOff>89088</xdr:rowOff>
    </xdr:to>
    <xdr:sp macro="" textlink="">
      <xdr:nvSpPr>
        <xdr:cNvPr id="21" name="Título 1">
          <a:hlinkClick xmlns:r="http://schemas.openxmlformats.org/officeDocument/2006/relationships" r:id="rId9"/>
          <a:extLst>
            <a:ext uri="{FF2B5EF4-FFF2-40B4-BE49-F238E27FC236}">
              <a16:creationId xmlns="" xmlns:a16="http://schemas.microsoft.com/office/drawing/2014/main" id="{00000000-0008-0000-0000-000015000000}"/>
            </a:ext>
          </a:extLst>
        </xdr:cNvPr>
        <xdr:cNvSpPr>
          <a:spLocks noGrp="1"/>
        </xdr:cNvSpPr>
      </xdr:nvSpPr>
      <xdr:spPr>
        <a:xfrm>
          <a:off x="4229100" y="1452097"/>
          <a:ext cx="973789" cy="71344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Movimiento Portuario</a:t>
          </a:r>
          <a:endParaRPr lang="es-MX" sz="1050" b="1">
            <a:solidFill>
              <a:schemeClr val="tx1"/>
            </a:solidFill>
            <a:latin typeface="Trebuchet MS" panose="020B0603020202020204" pitchFamily="34" charset="0"/>
          </a:endParaRPr>
        </a:p>
      </xdr:txBody>
    </xdr:sp>
    <xdr:clientData/>
  </xdr:twoCellAnchor>
  <xdr:twoCellAnchor>
    <xdr:from>
      <xdr:col>8</xdr:col>
      <xdr:colOff>373716</xdr:colOff>
      <xdr:row>3</xdr:row>
      <xdr:rowOff>123824</xdr:rowOff>
    </xdr:from>
    <xdr:to>
      <xdr:col>10</xdr:col>
      <xdr:colOff>124945</xdr:colOff>
      <xdr:row>6</xdr:row>
      <xdr:rowOff>123825</xdr:rowOff>
    </xdr:to>
    <xdr:sp macro="" textlink="">
      <xdr:nvSpPr>
        <xdr:cNvPr id="23" name="Título 1">
          <a:hlinkClick xmlns:r="http://schemas.openxmlformats.org/officeDocument/2006/relationships" r:id="rId10"/>
          <a:extLst>
            <a:ext uri="{FF2B5EF4-FFF2-40B4-BE49-F238E27FC236}">
              <a16:creationId xmlns="" xmlns:a16="http://schemas.microsoft.com/office/drawing/2014/main" id="{00000000-0008-0000-0000-000017000000}"/>
            </a:ext>
          </a:extLst>
        </xdr:cNvPr>
        <xdr:cNvSpPr>
          <a:spLocks noGrp="1"/>
        </xdr:cNvSpPr>
      </xdr:nvSpPr>
      <xdr:spPr>
        <a:xfrm>
          <a:off x="4869516" y="733424"/>
          <a:ext cx="875179" cy="62865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Precios del ACPM</a:t>
          </a:r>
        </a:p>
      </xdr:txBody>
    </xdr:sp>
    <xdr:clientData/>
  </xdr:twoCellAnchor>
  <xdr:twoCellAnchor>
    <xdr:from>
      <xdr:col>12</xdr:col>
      <xdr:colOff>170889</xdr:colOff>
      <xdr:row>9</xdr:row>
      <xdr:rowOff>185834</xdr:rowOff>
    </xdr:from>
    <xdr:to>
      <xdr:col>13</xdr:col>
      <xdr:colOff>495300</xdr:colOff>
      <xdr:row>12</xdr:row>
      <xdr:rowOff>161926</xdr:rowOff>
    </xdr:to>
    <xdr:sp macro="" textlink="">
      <xdr:nvSpPr>
        <xdr:cNvPr id="25" name="Título 1">
          <a:hlinkClick xmlns:r="http://schemas.openxmlformats.org/officeDocument/2006/relationships" r:id="rId11"/>
          <a:extLst>
            <a:ext uri="{FF2B5EF4-FFF2-40B4-BE49-F238E27FC236}">
              <a16:creationId xmlns="" xmlns:a16="http://schemas.microsoft.com/office/drawing/2014/main" id="{00000000-0008-0000-0000-000019000000}"/>
            </a:ext>
          </a:extLst>
        </xdr:cNvPr>
        <xdr:cNvSpPr>
          <a:spLocks noGrp="1"/>
        </xdr:cNvSpPr>
      </xdr:nvSpPr>
      <xdr:spPr>
        <a:xfrm>
          <a:off x="6914589" y="2052734"/>
          <a:ext cx="886386" cy="60474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Demanda de Energía</a:t>
          </a:r>
          <a:endParaRPr lang="es-MX" sz="1100" b="1">
            <a:solidFill>
              <a:schemeClr val="tx1"/>
            </a:solidFill>
            <a:latin typeface="Trebuchet MS" panose="020B0603020202020204" pitchFamily="34" charset="0"/>
          </a:endParaRPr>
        </a:p>
      </xdr:txBody>
    </xdr:sp>
    <xdr:clientData/>
  </xdr:twoCellAnchor>
  <xdr:twoCellAnchor>
    <xdr:from>
      <xdr:col>8</xdr:col>
      <xdr:colOff>148290</xdr:colOff>
      <xdr:row>15</xdr:row>
      <xdr:rowOff>118222</xdr:rowOff>
    </xdr:from>
    <xdr:to>
      <xdr:col>9</xdr:col>
      <xdr:colOff>400050</xdr:colOff>
      <xdr:row>17</xdr:row>
      <xdr:rowOff>190500</xdr:rowOff>
    </xdr:to>
    <xdr:sp macro="" textlink="">
      <xdr:nvSpPr>
        <xdr:cNvPr id="27" name="Título 1">
          <a:hlinkClick xmlns:r="http://schemas.openxmlformats.org/officeDocument/2006/relationships" r:id="rId12"/>
          <a:extLst>
            <a:ext uri="{FF2B5EF4-FFF2-40B4-BE49-F238E27FC236}">
              <a16:creationId xmlns="" xmlns:a16="http://schemas.microsoft.com/office/drawing/2014/main" id="{00000000-0008-0000-0000-00001B000000}"/>
            </a:ext>
          </a:extLst>
        </xdr:cNvPr>
        <xdr:cNvSpPr>
          <a:spLocks noGrp="1"/>
        </xdr:cNvSpPr>
      </xdr:nvSpPr>
      <xdr:spPr>
        <a:xfrm>
          <a:off x="4644090" y="3242422"/>
          <a:ext cx="813735" cy="49137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Piratería</a:t>
          </a:r>
          <a:endParaRPr lang="es-MX" sz="1200" b="1">
            <a:solidFill>
              <a:schemeClr val="tx1"/>
            </a:solidFill>
            <a:latin typeface="Trebuchet MS" panose="020B0603020202020204" pitchFamily="34" charset="0"/>
          </a:endParaRPr>
        </a:p>
      </xdr:txBody>
    </xdr:sp>
    <xdr:clientData/>
  </xdr:twoCellAnchor>
  <xdr:twoCellAnchor>
    <xdr:from>
      <xdr:col>6</xdr:col>
      <xdr:colOff>67796</xdr:colOff>
      <xdr:row>10</xdr:row>
      <xdr:rowOff>79936</xdr:rowOff>
    </xdr:from>
    <xdr:to>
      <xdr:col>8</xdr:col>
      <xdr:colOff>114300</xdr:colOff>
      <xdr:row>13</xdr:row>
      <xdr:rowOff>9525</xdr:rowOff>
    </xdr:to>
    <xdr:sp macro="" textlink="">
      <xdr:nvSpPr>
        <xdr:cNvPr id="29" name="Título 1">
          <a:hlinkClick xmlns:r="http://schemas.openxmlformats.org/officeDocument/2006/relationships" r:id="rId13"/>
          <a:extLst>
            <a:ext uri="{FF2B5EF4-FFF2-40B4-BE49-F238E27FC236}">
              <a16:creationId xmlns="" xmlns:a16="http://schemas.microsoft.com/office/drawing/2014/main" id="{00000000-0008-0000-0000-00001D000000}"/>
            </a:ext>
          </a:extLst>
        </xdr:cNvPr>
        <xdr:cNvSpPr>
          <a:spLocks noGrp="1"/>
        </xdr:cNvSpPr>
      </xdr:nvSpPr>
      <xdr:spPr>
        <a:xfrm>
          <a:off x="3439646" y="2156386"/>
          <a:ext cx="1170454" cy="558239"/>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Accidentalidad Vial</a:t>
          </a:r>
          <a:endParaRPr lang="es-MX" sz="1100" b="1">
            <a:solidFill>
              <a:schemeClr val="tx1"/>
            </a:solidFill>
            <a:latin typeface="Trebuchet MS" panose="020B0603020202020204" pitchFamily="34" charset="0"/>
          </a:endParaRPr>
        </a:p>
      </xdr:txBody>
    </xdr:sp>
    <xdr:clientData/>
  </xdr:twoCellAnchor>
  <xdr:twoCellAnchor>
    <xdr:from>
      <xdr:col>4</xdr:col>
      <xdr:colOff>405653</xdr:colOff>
      <xdr:row>7</xdr:row>
      <xdr:rowOff>118036</xdr:rowOff>
    </xdr:from>
    <xdr:to>
      <xdr:col>6</xdr:col>
      <xdr:colOff>273983</xdr:colOff>
      <xdr:row>10</xdr:row>
      <xdr:rowOff>118783</xdr:rowOff>
    </xdr:to>
    <xdr:sp macro="" textlink="">
      <xdr:nvSpPr>
        <xdr:cNvPr id="31" name="Título 1">
          <a:hlinkClick xmlns:r="http://schemas.openxmlformats.org/officeDocument/2006/relationships" r:id="rId14"/>
          <a:extLst>
            <a:ext uri="{FF2B5EF4-FFF2-40B4-BE49-F238E27FC236}">
              <a16:creationId xmlns="" xmlns:a16="http://schemas.microsoft.com/office/drawing/2014/main" id="{00000000-0008-0000-0000-00001F000000}"/>
            </a:ext>
          </a:extLst>
        </xdr:cNvPr>
        <xdr:cNvSpPr>
          <a:spLocks noGrp="1"/>
        </xdr:cNvSpPr>
      </xdr:nvSpPr>
      <xdr:spPr>
        <a:xfrm>
          <a:off x="2653553" y="1565836"/>
          <a:ext cx="992280" cy="62939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850" b="1">
              <a:solidFill>
                <a:schemeClr val="tx1"/>
              </a:solidFill>
              <a:latin typeface="Trebuchet MS" panose="020B0603020202020204" pitchFamily="34" charset="0"/>
              <a:ea typeface="Calibri" panose="020F0502020204030204" pitchFamily="34" charset="0"/>
              <a:cs typeface="Times New Roman" panose="02020603050405020304" pitchFamily="18" charset="0"/>
            </a:rPr>
            <a:t>Competitividad</a:t>
          </a:r>
          <a:endParaRPr lang="es-MX" sz="850" b="1">
            <a:solidFill>
              <a:schemeClr val="tx1"/>
            </a:solidFill>
            <a:latin typeface="Trebuchet MS" panose="020B0603020202020204" pitchFamily="34" charset="0"/>
          </a:endParaRPr>
        </a:p>
      </xdr:txBody>
    </xdr:sp>
    <xdr:clientData/>
  </xdr:twoCellAnchor>
  <xdr:twoCellAnchor>
    <xdr:from>
      <xdr:col>4</xdr:col>
      <xdr:colOff>142875</xdr:colOff>
      <xdr:row>10</xdr:row>
      <xdr:rowOff>188073</xdr:rowOff>
    </xdr:from>
    <xdr:to>
      <xdr:col>6</xdr:col>
      <xdr:colOff>152400</xdr:colOff>
      <xdr:row>14</xdr:row>
      <xdr:rowOff>69665</xdr:rowOff>
    </xdr:to>
    <xdr:sp macro="" textlink="">
      <xdr:nvSpPr>
        <xdr:cNvPr id="33" name="Título 1">
          <a:hlinkClick xmlns:r="http://schemas.openxmlformats.org/officeDocument/2006/relationships" r:id="rId15"/>
          <a:extLst>
            <a:ext uri="{FF2B5EF4-FFF2-40B4-BE49-F238E27FC236}">
              <a16:creationId xmlns="" xmlns:a16="http://schemas.microsoft.com/office/drawing/2014/main" id="{00000000-0008-0000-0000-000021000000}"/>
            </a:ext>
          </a:extLst>
        </xdr:cNvPr>
        <xdr:cNvSpPr>
          <a:spLocks noGrp="1"/>
        </xdr:cNvSpPr>
      </xdr:nvSpPr>
      <xdr:spPr>
        <a:xfrm>
          <a:off x="2390775" y="2264523"/>
          <a:ext cx="1133475" cy="71979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Índice de Desempeño Logístico</a:t>
          </a:r>
          <a:endParaRPr lang="es-MX" sz="1050" b="1">
            <a:solidFill>
              <a:schemeClr val="tx1"/>
            </a:solidFill>
            <a:latin typeface="Trebuchet MS" panose="020B0603020202020204" pitchFamily="34" charset="0"/>
          </a:endParaRPr>
        </a:p>
      </xdr:txBody>
    </xdr:sp>
    <xdr:clientData/>
  </xdr:twoCellAnchor>
  <xdr:twoCellAnchor>
    <xdr:from>
      <xdr:col>10</xdr:col>
      <xdr:colOff>520514</xdr:colOff>
      <xdr:row>12</xdr:row>
      <xdr:rowOff>172198</xdr:rowOff>
    </xdr:from>
    <xdr:to>
      <xdr:col>12</xdr:col>
      <xdr:colOff>484653</xdr:colOff>
      <xdr:row>15</xdr:row>
      <xdr:rowOff>104776</xdr:rowOff>
    </xdr:to>
    <xdr:sp macro="" textlink="">
      <xdr:nvSpPr>
        <xdr:cNvPr id="35" name="Título 1">
          <a:hlinkClick xmlns:r="http://schemas.openxmlformats.org/officeDocument/2006/relationships" r:id="rId16"/>
          <a:extLst>
            <a:ext uri="{FF2B5EF4-FFF2-40B4-BE49-F238E27FC236}">
              <a16:creationId xmlns="" xmlns:a16="http://schemas.microsoft.com/office/drawing/2014/main" id="{00000000-0008-0000-0000-000023000000}"/>
            </a:ext>
          </a:extLst>
        </xdr:cNvPr>
        <xdr:cNvSpPr>
          <a:spLocks noGrp="1"/>
        </xdr:cNvSpPr>
      </xdr:nvSpPr>
      <xdr:spPr>
        <a:xfrm>
          <a:off x="6140264" y="2667748"/>
          <a:ext cx="1088089" cy="56122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00" b="1">
              <a:solidFill>
                <a:schemeClr val="tx1"/>
              </a:solidFill>
              <a:latin typeface="Trebuchet MS" panose="020B0603020202020204" pitchFamily="34" charset="0"/>
              <a:ea typeface="Calibri" panose="020F0502020204030204" pitchFamily="34" charset="0"/>
              <a:cs typeface="Times New Roman" panose="02020603050405020304" pitchFamily="18" charset="0"/>
            </a:rPr>
            <a:t>Observatorio Nacional de Logística</a:t>
          </a:r>
          <a:endParaRPr lang="es-MX" sz="1000" b="1">
            <a:solidFill>
              <a:schemeClr val="tx1"/>
            </a:solidFill>
            <a:latin typeface="Trebuchet MS" panose="020B0603020202020204" pitchFamily="34" charset="0"/>
          </a:endParaRPr>
        </a:p>
      </xdr:txBody>
    </xdr:sp>
    <xdr:clientData/>
  </xdr:twoCellAnchor>
  <xdr:twoCellAnchor>
    <xdr:from>
      <xdr:col>4</xdr:col>
      <xdr:colOff>393140</xdr:colOff>
      <xdr:row>4</xdr:row>
      <xdr:rowOff>14570</xdr:rowOff>
    </xdr:from>
    <xdr:to>
      <xdr:col>5</xdr:col>
      <xdr:colOff>512670</xdr:colOff>
      <xdr:row>6</xdr:row>
      <xdr:rowOff>41464</xdr:rowOff>
    </xdr:to>
    <xdr:sp macro="" textlink="">
      <xdr:nvSpPr>
        <xdr:cNvPr id="40" name="Título 1">
          <a:hlinkClick xmlns:r="http://schemas.openxmlformats.org/officeDocument/2006/relationships" r:id="rId3"/>
          <a:extLst>
            <a:ext uri="{FF2B5EF4-FFF2-40B4-BE49-F238E27FC236}">
              <a16:creationId xmlns="" xmlns:a16="http://schemas.microsoft.com/office/drawing/2014/main" id="{00000000-0008-0000-0000-000028000000}"/>
            </a:ext>
          </a:extLst>
        </xdr:cNvPr>
        <xdr:cNvSpPr>
          <a:spLocks noGrp="1"/>
        </xdr:cNvSpPr>
      </xdr:nvSpPr>
      <xdr:spPr>
        <a:xfrm>
          <a:off x="2641040" y="833720"/>
          <a:ext cx="681505" cy="44599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IPI</a:t>
          </a:r>
        </a:p>
      </xdr:txBody>
    </xdr:sp>
    <xdr:clientData/>
  </xdr:twoCellAnchor>
  <xdr:twoCellAnchor>
    <xdr:from>
      <xdr:col>6</xdr:col>
      <xdr:colOff>213286</xdr:colOff>
      <xdr:row>3</xdr:row>
      <xdr:rowOff>37541</xdr:rowOff>
    </xdr:from>
    <xdr:to>
      <xdr:col>8</xdr:col>
      <xdr:colOff>57150</xdr:colOff>
      <xdr:row>5</xdr:row>
      <xdr:rowOff>200025</xdr:rowOff>
    </xdr:to>
    <xdr:sp macro="" textlink="">
      <xdr:nvSpPr>
        <xdr:cNvPr id="42" name="Título 1">
          <a:hlinkClick xmlns:r="http://schemas.openxmlformats.org/officeDocument/2006/relationships" r:id="rId17"/>
          <a:extLst>
            <a:ext uri="{FF2B5EF4-FFF2-40B4-BE49-F238E27FC236}">
              <a16:creationId xmlns="" xmlns:a16="http://schemas.microsoft.com/office/drawing/2014/main" id="{00000000-0008-0000-0000-00002A000000}"/>
            </a:ext>
          </a:extLst>
        </xdr:cNvPr>
        <xdr:cNvSpPr>
          <a:spLocks noGrp="1"/>
        </xdr:cNvSpPr>
      </xdr:nvSpPr>
      <xdr:spPr>
        <a:xfrm>
          <a:off x="3585136" y="647141"/>
          <a:ext cx="967814" cy="58158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Portal Logístico de Colombia</a:t>
          </a:r>
          <a:endParaRPr lang="es-MX" sz="1050" b="1">
            <a:solidFill>
              <a:schemeClr val="tx1"/>
            </a:solidFill>
            <a:latin typeface="Trebuchet MS" panose="020B0603020202020204" pitchFamily="34" charset="0"/>
          </a:endParaRPr>
        </a:p>
      </xdr:txBody>
    </xdr:sp>
    <xdr:clientData/>
  </xdr:twoCellAnchor>
  <xdr:twoCellAnchor>
    <xdr:from>
      <xdr:col>13</xdr:col>
      <xdr:colOff>15688</xdr:colOff>
      <xdr:row>7</xdr:row>
      <xdr:rowOff>84046</xdr:rowOff>
    </xdr:from>
    <xdr:to>
      <xdr:col>14</xdr:col>
      <xdr:colOff>244289</xdr:colOff>
      <xdr:row>9</xdr:row>
      <xdr:rowOff>85726</xdr:rowOff>
    </xdr:to>
    <xdr:sp macro="" textlink="">
      <xdr:nvSpPr>
        <xdr:cNvPr id="39" name="Título 1">
          <a:hlinkClick xmlns:r="http://schemas.openxmlformats.org/officeDocument/2006/relationships" r:id="rId18"/>
          <a:extLst>
            <a:ext uri="{FF2B5EF4-FFF2-40B4-BE49-F238E27FC236}">
              <a16:creationId xmlns="" xmlns:a16="http://schemas.microsoft.com/office/drawing/2014/main" id="{00000000-0008-0000-0000-000027000000}"/>
            </a:ext>
          </a:extLst>
        </xdr:cNvPr>
        <xdr:cNvSpPr>
          <a:spLocks noGrp="1"/>
        </xdr:cNvSpPr>
      </xdr:nvSpPr>
      <xdr:spPr>
        <a:xfrm>
          <a:off x="7321363" y="1531846"/>
          <a:ext cx="790576" cy="42078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EMS</a:t>
          </a:r>
        </a:p>
      </xdr:txBody>
    </xdr:sp>
    <xdr:clientData/>
  </xdr:twoCellAnchor>
  <xdr:twoCellAnchor editAs="oneCell">
    <xdr:from>
      <xdr:col>17</xdr:col>
      <xdr:colOff>215153</xdr:colOff>
      <xdr:row>22</xdr:row>
      <xdr:rowOff>474</xdr:rowOff>
    </xdr:from>
    <xdr:to>
      <xdr:col>21</xdr:col>
      <xdr:colOff>340659</xdr:colOff>
      <xdr:row>25</xdr:row>
      <xdr:rowOff>7541</xdr:rowOff>
    </xdr:to>
    <xdr:pic>
      <xdr:nvPicPr>
        <xdr:cNvPr id="41" name="Imagen 40">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121153" y="4509721"/>
          <a:ext cx="2456330" cy="571844"/>
        </a:xfrm>
        <a:prstGeom prst="rect">
          <a:avLst/>
        </a:prstGeom>
      </xdr:spPr>
    </xdr:pic>
    <xdr:clientData/>
  </xdr:twoCellAnchor>
  <xdr:twoCellAnchor>
    <xdr:from>
      <xdr:col>18</xdr:col>
      <xdr:colOff>85725</xdr:colOff>
      <xdr:row>4</xdr:row>
      <xdr:rowOff>19050</xdr:rowOff>
    </xdr:from>
    <xdr:to>
      <xdr:col>21</xdr:col>
      <xdr:colOff>466725</xdr:colOff>
      <xdr:row>11</xdr:row>
      <xdr:rowOff>0</xdr:rowOff>
    </xdr:to>
    <xdr:sp macro="" textlink="">
      <xdr:nvSpPr>
        <xdr:cNvPr id="4" name="CuadroTexto 3">
          <a:extLst>
            <a:ext uri="{FF2B5EF4-FFF2-40B4-BE49-F238E27FC236}">
              <a16:creationId xmlns="" xmlns:a16="http://schemas.microsoft.com/office/drawing/2014/main" id="{00000000-0008-0000-0000-000004000000}"/>
            </a:ext>
          </a:extLst>
        </xdr:cNvPr>
        <xdr:cNvSpPr txBox="1"/>
      </xdr:nvSpPr>
      <xdr:spPr>
        <a:xfrm>
          <a:off x="10201275" y="838200"/>
          <a:ext cx="2066925"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b="1">
              <a:ln>
                <a:noFill/>
              </a:ln>
              <a:solidFill>
                <a:schemeClr val="bg1"/>
              </a:solidFill>
              <a:latin typeface="Trebuchet MS" panose="020B0603020202020204" pitchFamily="34" charset="0"/>
            </a:rPr>
            <a:t>Indicadores</a:t>
          </a:r>
        </a:p>
        <a:p>
          <a:pPr algn="ctr"/>
          <a:r>
            <a:rPr lang="es-CO" sz="2200" b="1">
              <a:ln>
                <a:noFill/>
              </a:ln>
              <a:solidFill>
                <a:schemeClr val="bg1"/>
              </a:solidFill>
              <a:latin typeface="Trebuchet MS" panose="020B0603020202020204" pitchFamily="34" charset="0"/>
            </a:rPr>
            <a:t>Logísticos, Económicos</a:t>
          </a:r>
          <a:r>
            <a:rPr lang="es-CO" sz="2200" b="1" baseline="0">
              <a:ln>
                <a:noFill/>
              </a:ln>
              <a:solidFill>
                <a:schemeClr val="bg1"/>
              </a:solidFill>
              <a:latin typeface="Trebuchet MS" panose="020B0603020202020204" pitchFamily="34" charset="0"/>
            </a:rPr>
            <a:t> y Operativos</a:t>
          </a:r>
          <a:endParaRPr lang="es-CO" sz="2200" b="1">
            <a:ln>
              <a:noFill/>
            </a:ln>
            <a:solidFill>
              <a:schemeClr val="bg1"/>
            </a:solidFill>
            <a:latin typeface="Trebuchet MS" panose="020B0603020202020204" pitchFamily="34" charset="0"/>
          </a:endParaRPr>
        </a:p>
      </xdr:txBody>
    </xdr:sp>
    <xdr:clientData/>
  </xdr:twoCellAnchor>
  <xdr:twoCellAnchor editAs="oneCell">
    <xdr:from>
      <xdr:col>18</xdr:col>
      <xdr:colOff>190499</xdr:colOff>
      <xdr:row>16</xdr:row>
      <xdr:rowOff>133351</xdr:rowOff>
    </xdr:from>
    <xdr:to>
      <xdr:col>21</xdr:col>
      <xdr:colOff>421041</xdr:colOff>
      <xdr:row>18</xdr:row>
      <xdr:rowOff>160413</xdr:rowOff>
    </xdr:to>
    <xdr:pic>
      <xdr:nvPicPr>
        <xdr:cNvPr id="5" name="Imagen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06049" y="3467101"/>
          <a:ext cx="1916467" cy="4461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640556</xdr:colOff>
      <xdr:row>126</xdr:row>
      <xdr:rowOff>23814</xdr:rowOff>
    </xdr:from>
    <xdr:to>
      <xdr:col>13</xdr:col>
      <xdr:colOff>738188</xdr:colOff>
      <xdr:row>143</xdr:row>
      <xdr:rowOff>147638</xdr:rowOff>
    </xdr:to>
    <xdr:graphicFrame macro="">
      <xdr:nvGraphicFramePr>
        <xdr:cNvPr id="12" name="Gráfico 11">
          <a:extLst>
            <a:ext uri="{FF2B5EF4-FFF2-40B4-BE49-F238E27FC236}">
              <a16:creationId xmlns=""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127001</xdr:colOff>
      <xdr:row>3</xdr:row>
      <xdr:rowOff>47887</xdr:rowOff>
    </xdr:from>
    <xdr:to>
      <xdr:col>19</xdr:col>
      <xdr:colOff>30427</xdr:colOff>
      <xdr:row>25</xdr:row>
      <xdr:rowOff>171449</xdr:rowOff>
    </xdr:to>
    <xdr:graphicFrame macro="">
      <xdr:nvGraphicFramePr>
        <xdr:cNvPr id="6" name="Gráfico 5">
          <a:extLst>
            <a:ext uri="{FF2B5EF4-FFF2-40B4-BE49-F238E27FC236}">
              <a16:creationId xmlns=""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518845</xdr:colOff>
      <xdr:row>102</xdr:row>
      <xdr:rowOff>126206</xdr:rowOff>
    </xdr:from>
    <xdr:to>
      <xdr:col>15</xdr:col>
      <xdr:colOff>152400</xdr:colOff>
      <xdr:row>120</xdr:row>
      <xdr:rowOff>57150</xdr:rowOff>
    </xdr:to>
    <xdr:graphicFrame macro="">
      <xdr:nvGraphicFramePr>
        <xdr:cNvPr id="4" name="Gráfico 3">
          <a:extLst>
            <a:ext uri="{FF2B5EF4-FFF2-40B4-BE49-F238E27FC236}">
              <a16:creationId xmlns=""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234155</xdr:colOff>
      <xdr:row>64</xdr:row>
      <xdr:rowOff>114300</xdr:rowOff>
    </xdr:from>
    <xdr:to>
      <xdr:col>15</xdr:col>
      <xdr:colOff>171451</xdr:colOff>
      <xdr:row>83</xdr:row>
      <xdr:rowOff>33336</xdr:rowOff>
    </xdr:to>
    <xdr:graphicFrame macro="">
      <xdr:nvGraphicFramePr>
        <xdr:cNvPr id="3" name="Gráfico 2">
          <a:extLst>
            <a:ext uri="{FF2B5EF4-FFF2-40B4-BE49-F238E27FC236}">
              <a16:creationId xmlns="" xmlns:a16="http://schemas.microsoft.com/office/drawing/2014/main" id="{00000000-0008-0000-0F00-000003000000}"/>
            </a:ext>
            <a:ext uri="{147F2762-F138-4A5C-976F-8EAC2B608ADB}">
              <a16:predDERef xmlns="" xmlns:a16="http://schemas.microsoft.com/office/drawing/2014/main" pre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59531</xdr:colOff>
      <xdr:row>0</xdr:row>
      <xdr:rowOff>47625</xdr:rowOff>
    </xdr:from>
    <xdr:to>
      <xdr:col>1</xdr:col>
      <xdr:colOff>980281</xdr:colOff>
      <xdr:row>1</xdr:row>
      <xdr:rowOff>142875</xdr:rowOff>
    </xdr:to>
    <xdr:sp macro="" textlink="">
      <xdr:nvSpPr>
        <xdr:cNvPr id="9" name="Rectángulo redondeado 8">
          <a:hlinkClick xmlns:r="http://schemas.openxmlformats.org/officeDocument/2006/relationships" r:id="rId5"/>
          <a:extLst>
            <a:ext uri="{FF2B5EF4-FFF2-40B4-BE49-F238E27FC236}">
              <a16:creationId xmlns="" xmlns:a16="http://schemas.microsoft.com/office/drawing/2014/main" id="{00000000-0008-0000-0F00-000009000000}"/>
            </a:ext>
          </a:extLst>
        </xdr:cNvPr>
        <xdr:cNvSpPr/>
      </xdr:nvSpPr>
      <xdr:spPr>
        <a:xfrm>
          <a:off x="142875"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309563</xdr:colOff>
      <xdr:row>0</xdr:row>
      <xdr:rowOff>35719</xdr:rowOff>
    </xdr:from>
    <xdr:to>
      <xdr:col>17</xdr:col>
      <xdr:colOff>727734</xdr:colOff>
      <xdr:row>1</xdr:row>
      <xdr:rowOff>158847</xdr:rowOff>
    </xdr:to>
    <xdr:sp macro="" textlink="">
      <xdr:nvSpPr>
        <xdr:cNvPr id="10" name="Flecha izquierda 9">
          <a:hlinkClick xmlns:r="http://schemas.openxmlformats.org/officeDocument/2006/relationships" r:id="rId6"/>
          <a:extLst>
            <a:ext uri="{FF2B5EF4-FFF2-40B4-BE49-F238E27FC236}">
              <a16:creationId xmlns="" xmlns:a16="http://schemas.microsoft.com/office/drawing/2014/main" id="{00000000-0008-0000-0F00-00000A000000}"/>
            </a:ext>
          </a:extLst>
        </xdr:cNvPr>
        <xdr:cNvSpPr/>
      </xdr:nvSpPr>
      <xdr:spPr>
        <a:xfrm>
          <a:off x="13418344"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164596</xdr:colOff>
      <xdr:row>0</xdr:row>
      <xdr:rowOff>37113</xdr:rowOff>
    </xdr:from>
    <xdr:to>
      <xdr:col>18</xdr:col>
      <xdr:colOff>582767</xdr:colOff>
      <xdr:row>1</xdr:row>
      <xdr:rowOff>160241</xdr:rowOff>
    </xdr:to>
    <xdr:sp macro="" textlink="">
      <xdr:nvSpPr>
        <xdr:cNvPr id="11" name="Flecha izquierda 10">
          <a:hlinkClick xmlns:r="http://schemas.openxmlformats.org/officeDocument/2006/relationships" r:id="rId7"/>
          <a:extLst>
            <a:ext uri="{FF2B5EF4-FFF2-40B4-BE49-F238E27FC236}">
              <a16:creationId xmlns="" xmlns:a16="http://schemas.microsoft.com/office/drawing/2014/main" id="{00000000-0008-0000-0F00-00000B000000}"/>
            </a:ext>
          </a:extLst>
        </xdr:cNvPr>
        <xdr:cNvSpPr/>
      </xdr:nvSpPr>
      <xdr:spPr>
        <a:xfrm flipH="1">
          <a:off x="14035377"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59531</xdr:colOff>
      <xdr:row>145</xdr:row>
      <xdr:rowOff>47625</xdr:rowOff>
    </xdr:from>
    <xdr:to>
      <xdr:col>1</xdr:col>
      <xdr:colOff>980281</xdr:colOff>
      <xdr:row>146</xdr:row>
      <xdr:rowOff>142875</xdr:rowOff>
    </xdr:to>
    <xdr:sp macro="" textlink="">
      <xdr:nvSpPr>
        <xdr:cNvPr id="13" name="Rectángulo redondeado 12">
          <a:hlinkClick xmlns:r="http://schemas.openxmlformats.org/officeDocument/2006/relationships" r:id="rId5"/>
          <a:extLst>
            <a:ext uri="{FF2B5EF4-FFF2-40B4-BE49-F238E27FC236}">
              <a16:creationId xmlns="" xmlns:a16="http://schemas.microsoft.com/office/drawing/2014/main" id="{00000000-0008-0000-0F00-00000D000000}"/>
            </a:ext>
          </a:extLst>
        </xdr:cNvPr>
        <xdr:cNvSpPr/>
      </xdr:nvSpPr>
      <xdr:spPr>
        <a:xfrm>
          <a:off x="149178"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309563</xdr:colOff>
      <xdr:row>145</xdr:row>
      <xdr:rowOff>35719</xdr:rowOff>
    </xdr:from>
    <xdr:to>
      <xdr:col>17</xdr:col>
      <xdr:colOff>727734</xdr:colOff>
      <xdr:row>146</xdr:row>
      <xdr:rowOff>158847</xdr:rowOff>
    </xdr:to>
    <xdr:sp macro="" textlink="">
      <xdr:nvSpPr>
        <xdr:cNvPr id="14" name="Flecha izquierda 13">
          <a:hlinkClick xmlns:r="http://schemas.openxmlformats.org/officeDocument/2006/relationships" r:id="rId6"/>
          <a:extLst>
            <a:ext uri="{FF2B5EF4-FFF2-40B4-BE49-F238E27FC236}">
              <a16:creationId xmlns="" xmlns:a16="http://schemas.microsoft.com/office/drawing/2014/main" id="{00000000-0008-0000-0F00-00000E000000}"/>
            </a:ext>
          </a:extLst>
        </xdr:cNvPr>
        <xdr:cNvSpPr/>
      </xdr:nvSpPr>
      <xdr:spPr>
        <a:xfrm>
          <a:off x="13454063"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164596</xdr:colOff>
      <xdr:row>145</xdr:row>
      <xdr:rowOff>37113</xdr:rowOff>
    </xdr:from>
    <xdr:to>
      <xdr:col>18</xdr:col>
      <xdr:colOff>582767</xdr:colOff>
      <xdr:row>146</xdr:row>
      <xdr:rowOff>160241</xdr:rowOff>
    </xdr:to>
    <xdr:sp macro="" textlink="">
      <xdr:nvSpPr>
        <xdr:cNvPr id="15" name="Flecha izquierda 14">
          <a:hlinkClick xmlns:r="http://schemas.openxmlformats.org/officeDocument/2006/relationships" r:id="rId7"/>
          <a:extLst>
            <a:ext uri="{FF2B5EF4-FFF2-40B4-BE49-F238E27FC236}">
              <a16:creationId xmlns="" xmlns:a16="http://schemas.microsoft.com/office/drawing/2014/main" id="{00000000-0008-0000-0F00-00000F000000}"/>
            </a:ext>
          </a:extLst>
        </xdr:cNvPr>
        <xdr:cNvSpPr/>
      </xdr:nvSpPr>
      <xdr:spPr>
        <a:xfrm flipH="1">
          <a:off x="14071096"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8</xdr:col>
      <xdr:colOff>266700</xdr:colOff>
      <xdr:row>27</xdr:row>
      <xdr:rowOff>209550</xdr:rowOff>
    </xdr:from>
    <xdr:to>
      <xdr:col>14</xdr:col>
      <xdr:colOff>457200</xdr:colOff>
      <xdr:row>46</xdr:row>
      <xdr:rowOff>38100</xdr:rowOff>
    </xdr:to>
    <xdr:graphicFrame macro="">
      <xdr:nvGraphicFramePr>
        <xdr:cNvPr id="5" name="Gráfico 4">
          <a:extLst>
            <a:ext uri="{FF2B5EF4-FFF2-40B4-BE49-F238E27FC236}">
              <a16:creationId xmlns=""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204787</xdr:colOff>
      <xdr:row>85</xdr:row>
      <xdr:rowOff>55959</xdr:rowOff>
    </xdr:from>
    <xdr:to>
      <xdr:col>15</xdr:col>
      <xdr:colOff>238124</xdr:colOff>
      <xdr:row>101</xdr:row>
      <xdr:rowOff>146256</xdr:rowOff>
    </xdr:to>
    <xdr:graphicFrame macro="">
      <xdr:nvGraphicFramePr>
        <xdr:cNvPr id="7" name="Gráfico 6">
          <a:extLst>
            <a:ext uri="{FF2B5EF4-FFF2-40B4-BE49-F238E27FC236}">
              <a16:creationId xmlns=""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381000</xdr:colOff>
      <xdr:row>46</xdr:row>
      <xdr:rowOff>285750</xdr:rowOff>
    </xdr:from>
    <xdr:to>
      <xdr:col>15</xdr:col>
      <xdr:colOff>38100</xdr:colOff>
      <xdr:row>62</xdr:row>
      <xdr:rowOff>42863</xdr:rowOff>
    </xdr:to>
    <xdr:graphicFrame macro="">
      <xdr:nvGraphicFramePr>
        <xdr:cNvPr id="2" name="Chart 1">
          <a:extLst>
            <a:ext uri="{FF2B5EF4-FFF2-40B4-BE49-F238E27FC236}">
              <a16:creationId xmlns="" xmlns:a16="http://schemas.microsoft.com/office/drawing/2014/main" id="{EBE566B6-BCF3-4C27-3357-2E6574F6D5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338665</xdr:colOff>
      <xdr:row>9</xdr:row>
      <xdr:rowOff>136524</xdr:rowOff>
    </xdr:from>
    <xdr:to>
      <xdr:col>15</xdr:col>
      <xdr:colOff>571499</xdr:colOff>
      <xdr:row>23</xdr:row>
      <xdr:rowOff>95250</xdr:rowOff>
    </xdr:to>
    <xdr:graphicFrame macro="">
      <xdr:nvGraphicFramePr>
        <xdr:cNvPr id="9" name="Gráfico 8">
          <a:extLst>
            <a:ext uri="{FF2B5EF4-FFF2-40B4-BE49-F238E27FC236}">
              <a16:creationId xmlns="" xmlns:a16="http://schemas.microsoft.com/office/drawing/2014/main"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391583</xdr:colOff>
      <xdr:row>33</xdr:row>
      <xdr:rowOff>158749</xdr:rowOff>
    </xdr:from>
    <xdr:to>
      <xdr:col>15</xdr:col>
      <xdr:colOff>52917</xdr:colOff>
      <xdr:row>46</xdr:row>
      <xdr:rowOff>116416</xdr:rowOff>
    </xdr:to>
    <xdr:graphicFrame macro="">
      <xdr:nvGraphicFramePr>
        <xdr:cNvPr id="10" name="Gráfico 9">
          <a:extLst>
            <a:ext uri="{FF2B5EF4-FFF2-40B4-BE49-F238E27FC236}">
              <a16:creationId xmlns=""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888999</xdr:colOff>
      <xdr:row>57</xdr:row>
      <xdr:rowOff>136523</xdr:rowOff>
    </xdr:from>
    <xdr:to>
      <xdr:col>14</xdr:col>
      <xdr:colOff>63500</xdr:colOff>
      <xdr:row>77</xdr:row>
      <xdr:rowOff>169335</xdr:rowOff>
    </xdr:to>
    <xdr:graphicFrame macro="">
      <xdr:nvGraphicFramePr>
        <xdr:cNvPr id="11" name="Gráfico 10">
          <a:extLst>
            <a:ext uri="{FF2B5EF4-FFF2-40B4-BE49-F238E27FC236}">
              <a16:creationId xmlns="" xmlns:a16="http://schemas.microsoft.com/office/drawing/2014/main"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10582</xdr:colOff>
      <xdr:row>79</xdr:row>
      <xdr:rowOff>125940</xdr:rowOff>
    </xdr:from>
    <xdr:to>
      <xdr:col>13</xdr:col>
      <xdr:colOff>158750</xdr:colOff>
      <xdr:row>95</xdr:row>
      <xdr:rowOff>0</xdr:rowOff>
    </xdr:to>
    <xdr:graphicFrame macro="">
      <xdr:nvGraphicFramePr>
        <xdr:cNvPr id="12" name="Gráfico 11">
          <a:extLst>
            <a:ext uri="{FF2B5EF4-FFF2-40B4-BE49-F238E27FC236}">
              <a16:creationId xmlns="" xmlns:a16="http://schemas.microsoft.com/office/drawing/2014/main"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74082</xdr:colOff>
      <xdr:row>97</xdr:row>
      <xdr:rowOff>20107</xdr:rowOff>
    </xdr:from>
    <xdr:to>
      <xdr:col>13</xdr:col>
      <xdr:colOff>232833</xdr:colOff>
      <xdr:row>111</xdr:row>
      <xdr:rowOff>222250</xdr:rowOff>
    </xdr:to>
    <xdr:graphicFrame macro="">
      <xdr:nvGraphicFramePr>
        <xdr:cNvPr id="13" name="Gráfico 12">
          <a:extLst>
            <a:ext uri="{FF2B5EF4-FFF2-40B4-BE49-F238E27FC236}">
              <a16:creationId xmlns="" xmlns:a16="http://schemas.microsoft.com/office/drawing/2014/main"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490802</xdr:colOff>
      <xdr:row>3</xdr:row>
      <xdr:rowOff>179918</xdr:rowOff>
    </xdr:from>
    <xdr:to>
      <xdr:col>15</xdr:col>
      <xdr:colOff>628385</xdr:colOff>
      <xdr:row>24</xdr:row>
      <xdr:rowOff>63500</xdr:rowOff>
    </xdr:to>
    <xdr:graphicFrame macro="">
      <xdr:nvGraphicFramePr>
        <xdr:cNvPr id="2" name="1 Gráfico">
          <a:extLst>
            <a:ext uri="{FF2B5EF4-FFF2-40B4-BE49-F238E27FC236}">
              <a16:creationId xmlns=""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0</xdr:row>
      <xdr:rowOff>31750</xdr:rowOff>
    </xdr:from>
    <xdr:to>
      <xdr:col>1</xdr:col>
      <xdr:colOff>984250</xdr:colOff>
      <xdr:row>1</xdr:row>
      <xdr:rowOff>127000</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1100-000003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0</xdr:row>
      <xdr:rowOff>31750</xdr:rowOff>
    </xdr:from>
    <xdr:to>
      <xdr:col>15</xdr:col>
      <xdr:colOff>5422</xdr:colOff>
      <xdr:row>1</xdr:row>
      <xdr:rowOff>154878</xdr:rowOff>
    </xdr:to>
    <xdr:sp macro="" textlink="">
      <xdr:nvSpPr>
        <xdr:cNvPr id="4" name="Flecha izquierda 3">
          <a:hlinkClick xmlns:r="http://schemas.openxmlformats.org/officeDocument/2006/relationships" r:id="rId3"/>
          <a:extLst>
            <a:ext uri="{FF2B5EF4-FFF2-40B4-BE49-F238E27FC236}">
              <a16:creationId xmlns="" xmlns:a16="http://schemas.microsoft.com/office/drawing/2014/main" id="{00000000-0008-0000-1100-000004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0</xdr:row>
      <xdr:rowOff>33144</xdr:rowOff>
    </xdr:from>
    <xdr:to>
      <xdr:col>15</xdr:col>
      <xdr:colOff>622455</xdr:colOff>
      <xdr:row>1</xdr:row>
      <xdr:rowOff>156272</xdr:rowOff>
    </xdr:to>
    <xdr:sp macro="" textlink="">
      <xdr:nvSpPr>
        <xdr:cNvPr id="5" name="Flecha izquierda 4">
          <a:hlinkClick xmlns:r="http://schemas.openxmlformats.org/officeDocument/2006/relationships" r:id="rId4"/>
          <a:extLst>
            <a:ext uri="{FF2B5EF4-FFF2-40B4-BE49-F238E27FC236}">
              <a16:creationId xmlns="" xmlns:a16="http://schemas.microsoft.com/office/drawing/2014/main" id="{00000000-0008-0000-1100-000005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30</xdr:row>
      <xdr:rowOff>31750</xdr:rowOff>
    </xdr:from>
    <xdr:to>
      <xdr:col>1</xdr:col>
      <xdr:colOff>984250</xdr:colOff>
      <xdr:row>31</xdr:row>
      <xdr:rowOff>127000</xdr:rowOff>
    </xdr:to>
    <xdr:sp macro="" textlink="">
      <xdr:nvSpPr>
        <xdr:cNvPr id="6" name="Rectángulo redondeado 5">
          <a:hlinkClick xmlns:r="http://schemas.openxmlformats.org/officeDocument/2006/relationships" r:id="rId2"/>
          <a:extLst>
            <a:ext uri="{FF2B5EF4-FFF2-40B4-BE49-F238E27FC236}">
              <a16:creationId xmlns="" xmlns:a16="http://schemas.microsoft.com/office/drawing/2014/main" id="{00000000-0008-0000-1100-000006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30</xdr:row>
      <xdr:rowOff>31750</xdr:rowOff>
    </xdr:from>
    <xdr:to>
      <xdr:col>15</xdr:col>
      <xdr:colOff>5422</xdr:colOff>
      <xdr:row>31</xdr:row>
      <xdr:rowOff>154878</xdr:rowOff>
    </xdr:to>
    <xdr:sp macro="" textlink="">
      <xdr:nvSpPr>
        <xdr:cNvPr id="7" name="Flecha izquierda 6">
          <a:hlinkClick xmlns:r="http://schemas.openxmlformats.org/officeDocument/2006/relationships" r:id="rId3"/>
          <a:extLst>
            <a:ext uri="{FF2B5EF4-FFF2-40B4-BE49-F238E27FC236}">
              <a16:creationId xmlns="" xmlns:a16="http://schemas.microsoft.com/office/drawing/2014/main" id="{00000000-0008-0000-1100-000007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30</xdr:row>
      <xdr:rowOff>33144</xdr:rowOff>
    </xdr:from>
    <xdr:to>
      <xdr:col>15</xdr:col>
      <xdr:colOff>622455</xdr:colOff>
      <xdr:row>31</xdr:row>
      <xdr:rowOff>156272</xdr:rowOff>
    </xdr:to>
    <xdr:sp macro="" textlink="">
      <xdr:nvSpPr>
        <xdr:cNvPr id="8" name="Flecha izquierda 7">
          <a:hlinkClick xmlns:r="http://schemas.openxmlformats.org/officeDocument/2006/relationships" r:id="rId4"/>
          <a:extLst>
            <a:ext uri="{FF2B5EF4-FFF2-40B4-BE49-F238E27FC236}">
              <a16:creationId xmlns="" xmlns:a16="http://schemas.microsoft.com/office/drawing/2014/main" id="{00000000-0008-0000-1100-000008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597956</xdr:colOff>
      <xdr:row>4</xdr:row>
      <xdr:rowOff>71437</xdr:rowOff>
    </xdr:from>
    <xdr:to>
      <xdr:col>15</xdr:col>
      <xdr:colOff>559593</xdr:colOff>
      <xdr:row>67</xdr:row>
      <xdr:rowOff>47624</xdr:rowOff>
    </xdr:to>
    <xdr:graphicFrame macro="">
      <xdr:nvGraphicFramePr>
        <xdr:cNvPr id="2" name="Gráfico 1">
          <a:extLst>
            <a:ext uri="{FF2B5EF4-FFF2-40B4-BE49-F238E27FC236}">
              <a16:creationId xmlns=""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391582</xdr:colOff>
      <xdr:row>78</xdr:row>
      <xdr:rowOff>169334</xdr:rowOff>
    </xdr:from>
    <xdr:to>
      <xdr:col>15</xdr:col>
      <xdr:colOff>297655</xdr:colOff>
      <xdr:row>95</xdr:row>
      <xdr:rowOff>10583</xdr:rowOff>
    </xdr:to>
    <xdr:graphicFrame macro="">
      <xdr:nvGraphicFramePr>
        <xdr:cNvPr id="4" name="Gráfico 3">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74084</xdr:colOff>
      <xdr:row>0</xdr:row>
      <xdr:rowOff>42333</xdr:rowOff>
    </xdr:from>
    <xdr:to>
      <xdr:col>1</xdr:col>
      <xdr:colOff>994834</xdr:colOff>
      <xdr:row>1</xdr:row>
      <xdr:rowOff>137583</xdr:rowOff>
    </xdr:to>
    <xdr:sp macro="" textlink="">
      <xdr:nvSpPr>
        <xdr:cNvPr id="5" name="Rectángulo redondeado 4">
          <a:hlinkClick xmlns:r="http://schemas.openxmlformats.org/officeDocument/2006/relationships" r:id="rId3"/>
          <a:extLst>
            <a:ext uri="{FF2B5EF4-FFF2-40B4-BE49-F238E27FC236}">
              <a16:creationId xmlns="" xmlns:a16="http://schemas.microsoft.com/office/drawing/2014/main" id="{00000000-0008-0000-1200-000005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0</xdr:row>
      <xdr:rowOff>31750</xdr:rowOff>
    </xdr:from>
    <xdr:to>
      <xdr:col>15</xdr:col>
      <xdr:colOff>79504</xdr:colOff>
      <xdr:row>1</xdr:row>
      <xdr:rowOff>154878</xdr:rowOff>
    </xdr:to>
    <xdr:sp macro="" textlink="">
      <xdr:nvSpPr>
        <xdr:cNvPr id="6" name="Flecha izquierda 5">
          <a:hlinkClick xmlns:r="http://schemas.openxmlformats.org/officeDocument/2006/relationships" r:id="rId4"/>
          <a:extLst>
            <a:ext uri="{FF2B5EF4-FFF2-40B4-BE49-F238E27FC236}">
              <a16:creationId xmlns="" xmlns:a16="http://schemas.microsoft.com/office/drawing/2014/main" id="{00000000-0008-0000-1200-000006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278365</xdr:colOff>
      <xdr:row>0</xdr:row>
      <xdr:rowOff>33144</xdr:rowOff>
    </xdr:from>
    <xdr:to>
      <xdr:col>15</xdr:col>
      <xdr:colOff>1102178</xdr:colOff>
      <xdr:row>1</xdr:row>
      <xdr:rowOff>149679</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1200-000007000000}"/>
            </a:ext>
          </a:extLst>
        </xdr:cNvPr>
        <xdr:cNvSpPr/>
      </xdr:nvSpPr>
      <xdr:spPr>
        <a:xfrm flipH="1">
          <a:off x="15627222" y="33144"/>
          <a:ext cx="823813" cy="307035"/>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167</xdr:row>
      <xdr:rowOff>42333</xdr:rowOff>
    </xdr:from>
    <xdr:to>
      <xdr:col>1</xdr:col>
      <xdr:colOff>994834</xdr:colOff>
      <xdr:row>168</xdr:row>
      <xdr:rowOff>137583</xdr:rowOff>
    </xdr:to>
    <xdr:sp macro="" textlink="">
      <xdr:nvSpPr>
        <xdr:cNvPr id="8" name="Rectángulo redondeado 7">
          <a:hlinkClick xmlns:r="http://schemas.openxmlformats.org/officeDocument/2006/relationships" r:id="rId3"/>
          <a:extLst>
            <a:ext uri="{FF2B5EF4-FFF2-40B4-BE49-F238E27FC236}">
              <a16:creationId xmlns="" xmlns:a16="http://schemas.microsoft.com/office/drawing/2014/main" id="{00000000-0008-0000-1200-000008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167</xdr:row>
      <xdr:rowOff>31750</xdr:rowOff>
    </xdr:from>
    <xdr:to>
      <xdr:col>15</xdr:col>
      <xdr:colOff>79504</xdr:colOff>
      <xdr:row>168</xdr:row>
      <xdr:rowOff>154878</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1200-000009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167</xdr:row>
      <xdr:rowOff>33144</xdr:rowOff>
    </xdr:from>
    <xdr:to>
      <xdr:col>15</xdr:col>
      <xdr:colOff>696537</xdr:colOff>
      <xdr:row>168</xdr:row>
      <xdr:rowOff>156272</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1200-00000A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507207</xdr:colOff>
      <xdr:row>3</xdr:row>
      <xdr:rowOff>35718</xdr:rowOff>
    </xdr:from>
    <xdr:to>
      <xdr:col>13</xdr:col>
      <xdr:colOff>390525</xdr:colOff>
      <xdr:row>71</xdr:row>
      <xdr:rowOff>178593</xdr:rowOff>
    </xdr:to>
    <xdr:graphicFrame macro="">
      <xdr:nvGraphicFramePr>
        <xdr:cNvPr id="2" name="1 Gráfico">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296334</xdr:colOff>
      <xdr:row>73</xdr:row>
      <xdr:rowOff>130968</xdr:rowOff>
    </xdr:from>
    <xdr:to>
      <xdr:col>16</xdr:col>
      <xdr:colOff>609985</xdr:colOff>
      <xdr:row>92</xdr:row>
      <xdr:rowOff>211665</xdr:rowOff>
    </xdr:to>
    <xdr:graphicFrame macro="">
      <xdr:nvGraphicFramePr>
        <xdr:cNvPr id="3" name="Gráfico 2">
          <a:extLst>
            <a:ext uri="{FF2B5EF4-FFF2-40B4-BE49-F238E27FC236}">
              <a16:creationId xmlns="" xmlns:a16="http://schemas.microsoft.com/office/drawing/2014/main" id="{00000000-0008-0000-1400-000003000000}"/>
            </a:ext>
            <a:ext uri="{147F2762-F138-4A5C-976F-8EAC2B608ADB}">
              <a16:predDERef xmlns=""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269881</xdr:colOff>
      <xdr:row>94</xdr:row>
      <xdr:rowOff>56881</xdr:rowOff>
    </xdr:from>
    <xdr:to>
      <xdr:col>5</xdr:col>
      <xdr:colOff>392907</xdr:colOff>
      <xdr:row>97</xdr:row>
      <xdr:rowOff>154780</xdr:rowOff>
    </xdr:to>
    <xdr:sp macro="" textlink="">
      <xdr:nvSpPr>
        <xdr:cNvPr id="21" name="CuadroTexto 20">
          <a:extLst>
            <a:ext uri="{FF2B5EF4-FFF2-40B4-BE49-F238E27FC236}">
              <a16:creationId xmlns="" xmlns:a16="http://schemas.microsoft.com/office/drawing/2014/main" id="{00000000-0008-0000-1400-000015000000}"/>
            </a:ext>
          </a:extLst>
        </xdr:cNvPr>
        <xdr:cNvSpPr txBox="1"/>
      </xdr:nvSpPr>
      <xdr:spPr>
        <a:xfrm>
          <a:off x="3984631" y="10177194"/>
          <a:ext cx="1075526" cy="776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Entrada en vigencia Impuesto Verde $152 para desestimular</a:t>
          </a:r>
          <a:r>
            <a:rPr lang="es-CO" sz="800" baseline="0">
              <a:latin typeface="Arial" panose="020B0604020202020204" pitchFamily="34" charset="0"/>
              <a:cs typeface="Arial" panose="020B0604020202020204" pitchFamily="34" charset="0"/>
            </a:rPr>
            <a:t> el uso de combustibles fósiles</a:t>
          </a:r>
        </a:p>
      </xdr:txBody>
    </xdr:sp>
    <xdr:clientData/>
  </xdr:twoCellAnchor>
  <xdr:twoCellAnchor>
    <xdr:from>
      <xdr:col>4</xdr:col>
      <xdr:colOff>44625</xdr:colOff>
      <xdr:row>94</xdr:row>
      <xdr:rowOff>17554</xdr:rowOff>
    </xdr:from>
    <xdr:to>
      <xdr:col>5</xdr:col>
      <xdr:colOff>607219</xdr:colOff>
      <xdr:row>94</xdr:row>
      <xdr:rowOff>17555</xdr:rowOff>
    </xdr:to>
    <xdr:cxnSp macro="">
      <xdr:nvCxnSpPr>
        <xdr:cNvPr id="17" name="Conector recto de flecha 4">
          <a:extLst>
            <a:ext uri="{FF2B5EF4-FFF2-40B4-BE49-F238E27FC236}">
              <a16:creationId xmlns="" xmlns:a16="http://schemas.microsoft.com/office/drawing/2014/main" id="{00000000-0008-0000-1400-000011000000}"/>
            </a:ext>
          </a:extLst>
        </xdr:cNvPr>
        <xdr:cNvCxnSpPr/>
      </xdr:nvCxnSpPr>
      <xdr:spPr>
        <a:xfrm flipV="1">
          <a:off x="3759375" y="10137867"/>
          <a:ext cx="1515094" cy="1"/>
        </a:xfrm>
        <a:prstGeom prst="straightConnector1">
          <a:avLst/>
        </a:prstGeom>
        <a:ln>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321484</xdr:colOff>
      <xdr:row>92</xdr:row>
      <xdr:rowOff>274225</xdr:rowOff>
    </xdr:from>
    <xdr:ext cx="933397" cy="256160"/>
    <xdr:sp macro="" textlink="">
      <xdr:nvSpPr>
        <xdr:cNvPr id="19" name="CuadroTexto 18">
          <a:extLst>
            <a:ext uri="{FF2B5EF4-FFF2-40B4-BE49-F238E27FC236}">
              <a16:creationId xmlns="" xmlns:a16="http://schemas.microsoft.com/office/drawing/2014/main" id="{00000000-0008-0000-1400-000013000000}"/>
            </a:ext>
          </a:extLst>
        </xdr:cNvPr>
        <xdr:cNvSpPr txBox="1"/>
      </xdr:nvSpPr>
      <xdr:spPr>
        <a:xfrm>
          <a:off x="4043038" y="9887671"/>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2017; 7,94%</a:t>
          </a:r>
        </a:p>
      </xdr:txBody>
    </xdr:sp>
    <xdr:clientData/>
  </xdr:oneCellAnchor>
  <xdr:twoCellAnchor>
    <xdr:from>
      <xdr:col>5</xdr:col>
      <xdr:colOff>607210</xdr:colOff>
      <xdr:row>94</xdr:row>
      <xdr:rowOff>22422</xdr:rowOff>
    </xdr:from>
    <xdr:to>
      <xdr:col>7</xdr:col>
      <xdr:colOff>700768</xdr:colOff>
      <xdr:row>94</xdr:row>
      <xdr:rowOff>22423</xdr:rowOff>
    </xdr:to>
    <xdr:cxnSp macro="">
      <xdr:nvCxnSpPr>
        <xdr:cNvPr id="27" name="Conector recto de flecha 4">
          <a:extLst>
            <a:ext uri="{FF2B5EF4-FFF2-40B4-BE49-F238E27FC236}">
              <a16:creationId xmlns="" xmlns:a16="http://schemas.microsoft.com/office/drawing/2014/main" id="{00000000-0008-0000-1400-00001B000000}"/>
            </a:ext>
          </a:extLst>
        </xdr:cNvPr>
        <xdr:cNvCxnSpPr/>
      </xdr:nvCxnSpPr>
      <xdr:spPr>
        <a:xfrm flipV="1">
          <a:off x="5281264" y="10180154"/>
          <a:ext cx="1733218" cy="1"/>
        </a:xfrm>
        <a:prstGeom prst="straightConnector1">
          <a:avLst/>
        </a:prstGeom>
        <a:ln>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100532</xdr:colOff>
      <xdr:row>92</xdr:row>
      <xdr:rowOff>275315</xdr:rowOff>
    </xdr:from>
    <xdr:ext cx="933397" cy="256160"/>
    <xdr:sp macro="" textlink="">
      <xdr:nvSpPr>
        <xdr:cNvPr id="28" name="CuadroTexto 27">
          <a:extLst>
            <a:ext uri="{FF2B5EF4-FFF2-40B4-BE49-F238E27FC236}">
              <a16:creationId xmlns="" xmlns:a16="http://schemas.microsoft.com/office/drawing/2014/main" id="{00000000-0008-0000-1400-00001C000000}"/>
            </a:ext>
          </a:extLst>
        </xdr:cNvPr>
        <xdr:cNvSpPr txBox="1"/>
      </xdr:nvSpPr>
      <xdr:spPr>
        <a:xfrm>
          <a:off x="5659050" y="9888761"/>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2018; 8,16%</a:t>
          </a:r>
        </a:p>
      </xdr:txBody>
    </xdr:sp>
    <xdr:clientData/>
  </xdr:oneCellAnchor>
  <xdr:twoCellAnchor>
    <xdr:from>
      <xdr:col>5</xdr:col>
      <xdr:colOff>863188</xdr:colOff>
      <xdr:row>94</xdr:row>
      <xdr:rowOff>77366</xdr:rowOff>
    </xdr:from>
    <xdr:to>
      <xdr:col>7</xdr:col>
      <xdr:colOff>478711</xdr:colOff>
      <xdr:row>99</xdr:row>
      <xdr:rowOff>9635</xdr:rowOff>
    </xdr:to>
    <xdr:sp macro="" textlink="">
      <xdr:nvSpPr>
        <xdr:cNvPr id="29" name="CuadroTexto 28">
          <a:extLst>
            <a:ext uri="{FF2B5EF4-FFF2-40B4-BE49-F238E27FC236}">
              <a16:creationId xmlns="" xmlns:a16="http://schemas.microsoft.com/office/drawing/2014/main" id="{00000000-0008-0000-1400-00001D000000}"/>
            </a:ext>
          </a:extLst>
        </xdr:cNvPr>
        <xdr:cNvSpPr txBox="1"/>
      </xdr:nvSpPr>
      <xdr:spPr>
        <a:xfrm>
          <a:off x="5537242" y="10235098"/>
          <a:ext cx="1255183" cy="857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Durante</a:t>
          </a:r>
          <a:r>
            <a:rPr lang="es-CO" sz="800" baseline="0">
              <a:latin typeface="Arial" panose="020B0604020202020204" pitchFamily="34" charset="0"/>
              <a:cs typeface="Arial" panose="020B0604020202020204" pitchFamily="34" charset="0"/>
            </a:rPr>
            <a:t> el 2018 se presentó un aumento promedio cercano al 30% en los precios internacionales del petróleo </a:t>
          </a:r>
        </a:p>
      </xdr:txBody>
    </xdr:sp>
    <xdr:clientData/>
  </xdr:twoCellAnchor>
  <xdr:twoCellAnchor>
    <xdr:from>
      <xdr:col>7</xdr:col>
      <xdr:colOff>702718</xdr:colOff>
      <xdr:row>94</xdr:row>
      <xdr:rowOff>22423</xdr:rowOff>
    </xdr:from>
    <xdr:to>
      <xdr:col>10</xdr:col>
      <xdr:colOff>54428</xdr:colOff>
      <xdr:row>94</xdr:row>
      <xdr:rowOff>22424</xdr:rowOff>
    </xdr:to>
    <xdr:cxnSp macro="">
      <xdr:nvCxnSpPr>
        <xdr:cNvPr id="30" name="Conector recto de flecha 4">
          <a:extLst>
            <a:ext uri="{FF2B5EF4-FFF2-40B4-BE49-F238E27FC236}">
              <a16:creationId xmlns="" xmlns:a16="http://schemas.microsoft.com/office/drawing/2014/main" id="{00000000-0008-0000-1400-00001E000000}"/>
            </a:ext>
          </a:extLst>
        </xdr:cNvPr>
        <xdr:cNvCxnSpPr/>
      </xdr:nvCxnSpPr>
      <xdr:spPr>
        <a:xfrm flipV="1">
          <a:off x="7016432" y="10180155"/>
          <a:ext cx="1630907" cy="1"/>
        </a:xfrm>
        <a:prstGeom prst="straightConnector1">
          <a:avLst/>
        </a:prstGeom>
        <a:ln>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312716</xdr:colOff>
      <xdr:row>92</xdr:row>
      <xdr:rowOff>272748</xdr:rowOff>
    </xdr:from>
    <xdr:ext cx="933397" cy="256160"/>
    <xdr:sp macro="" textlink="">
      <xdr:nvSpPr>
        <xdr:cNvPr id="32" name="CuadroTexto 31">
          <a:extLst>
            <a:ext uri="{FF2B5EF4-FFF2-40B4-BE49-F238E27FC236}">
              <a16:creationId xmlns="" xmlns:a16="http://schemas.microsoft.com/office/drawing/2014/main" id="{00000000-0008-0000-1400-000020000000}"/>
            </a:ext>
          </a:extLst>
        </xdr:cNvPr>
        <xdr:cNvSpPr txBox="1"/>
      </xdr:nvSpPr>
      <xdr:spPr>
        <a:xfrm>
          <a:off x="7381627" y="9886194"/>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2019; 4,28%</a:t>
          </a:r>
        </a:p>
      </xdr:txBody>
    </xdr:sp>
    <xdr:clientData/>
  </xdr:oneCellAnchor>
  <xdr:twoCellAnchor>
    <xdr:from>
      <xdr:col>10</xdr:col>
      <xdr:colOff>57179</xdr:colOff>
      <xdr:row>94</xdr:row>
      <xdr:rowOff>23482</xdr:rowOff>
    </xdr:from>
    <xdr:to>
      <xdr:col>12</xdr:col>
      <xdr:colOff>13607</xdr:colOff>
      <xdr:row>94</xdr:row>
      <xdr:rowOff>23483</xdr:rowOff>
    </xdr:to>
    <xdr:cxnSp macro="">
      <xdr:nvCxnSpPr>
        <xdr:cNvPr id="31" name="Conector recto de flecha 4">
          <a:extLst>
            <a:ext uri="{FF2B5EF4-FFF2-40B4-BE49-F238E27FC236}">
              <a16:creationId xmlns="" xmlns:a16="http://schemas.microsoft.com/office/drawing/2014/main" id="{00000000-0008-0000-1400-00001F000000}"/>
            </a:ext>
          </a:extLst>
        </xdr:cNvPr>
        <xdr:cNvCxnSpPr/>
      </xdr:nvCxnSpPr>
      <xdr:spPr>
        <a:xfrm flipV="1">
          <a:off x="8650090" y="10181214"/>
          <a:ext cx="1670928" cy="1"/>
        </a:xfrm>
        <a:prstGeom prst="straightConnector1">
          <a:avLst/>
        </a:prstGeom>
        <a:ln>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378906</xdr:colOff>
      <xdr:row>92</xdr:row>
      <xdr:rowOff>284390</xdr:rowOff>
    </xdr:from>
    <xdr:ext cx="985206" cy="256160"/>
    <xdr:sp macro="" textlink="">
      <xdr:nvSpPr>
        <xdr:cNvPr id="33" name="CuadroTexto 32">
          <a:extLst>
            <a:ext uri="{FF2B5EF4-FFF2-40B4-BE49-F238E27FC236}">
              <a16:creationId xmlns="" xmlns:a16="http://schemas.microsoft.com/office/drawing/2014/main" id="{00000000-0008-0000-1400-000021000000}"/>
            </a:ext>
          </a:extLst>
        </xdr:cNvPr>
        <xdr:cNvSpPr txBox="1"/>
      </xdr:nvSpPr>
      <xdr:spPr>
        <a:xfrm>
          <a:off x="8971817" y="9897836"/>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2020; -9,08%</a:t>
          </a:r>
        </a:p>
      </xdr:txBody>
    </xdr:sp>
    <xdr:clientData/>
  </xdr:oneCellAnchor>
  <xdr:twoCellAnchor>
    <xdr:from>
      <xdr:col>10</xdr:col>
      <xdr:colOff>474737</xdr:colOff>
      <xdr:row>94</xdr:row>
      <xdr:rowOff>112896</xdr:rowOff>
    </xdr:from>
    <xdr:to>
      <xdr:col>11</xdr:col>
      <xdr:colOff>260235</xdr:colOff>
      <xdr:row>95</xdr:row>
      <xdr:rowOff>66334</xdr:rowOff>
    </xdr:to>
    <xdr:sp macro="" textlink="">
      <xdr:nvSpPr>
        <xdr:cNvPr id="34" name="CuadroTexto 33">
          <a:extLst>
            <a:ext uri="{FF2B5EF4-FFF2-40B4-BE49-F238E27FC236}">
              <a16:creationId xmlns="" xmlns:a16="http://schemas.microsoft.com/office/drawing/2014/main" id="{00000000-0008-0000-1400-000022000000}"/>
            </a:ext>
          </a:extLst>
        </xdr:cNvPr>
        <xdr:cNvSpPr txBox="1"/>
      </xdr:nvSpPr>
      <xdr:spPr>
        <a:xfrm>
          <a:off x="9067648" y="10270628"/>
          <a:ext cx="737998" cy="184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COVID 19</a:t>
          </a:r>
        </a:p>
      </xdr:txBody>
    </xdr:sp>
    <xdr:clientData/>
  </xdr:twoCellAnchor>
  <xdr:twoCellAnchor>
    <xdr:from>
      <xdr:col>1</xdr:col>
      <xdr:colOff>74083</xdr:colOff>
      <xdr:row>0</xdr:row>
      <xdr:rowOff>42333</xdr:rowOff>
    </xdr:from>
    <xdr:to>
      <xdr:col>1</xdr:col>
      <xdr:colOff>994833</xdr:colOff>
      <xdr:row>1</xdr:row>
      <xdr:rowOff>137583</xdr:rowOff>
    </xdr:to>
    <xdr:sp macro="" textlink="">
      <xdr:nvSpPr>
        <xdr:cNvPr id="35" name="Rectángulo redondeado 34">
          <a:hlinkClick xmlns:r="http://schemas.openxmlformats.org/officeDocument/2006/relationships" r:id="rId3"/>
          <a:extLst>
            <a:ext uri="{FF2B5EF4-FFF2-40B4-BE49-F238E27FC236}">
              <a16:creationId xmlns="" xmlns:a16="http://schemas.microsoft.com/office/drawing/2014/main" id="{00000000-0008-0000-1400-000023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0</xdr:row>
      <xdr:rowOff>21166</xdr:rowOff>
    </xdr:from>
    <xdr:to>
      <xdr:col>16</xdr:col>
      <xdr:colOff>16004</xdr:colOff>
      <xdr:row>1</xdr:row>
      <xdr:rowOff>144294</xdr:rowOff>
    </xdr:to>
    <xdr:sp macro="" textlink="">
      <xdr:nvSpPr>
        <xdr:cNvPr id="36" name="Flecha izquierda 35">
          <a:hlinkClick xmlns:r="http://schemas.openxmlformats.org/officeDocument/2006/relationships" r:id="rId4"/>
          <a:extLst>
            <a:ext uri="{FF2B5EF4-FFF2-40B4-BE49-F238E27FC236}">
              <a16:creationId xmlns="" xmlns:a16="http://schemas.microsoft.com/office/drawing/2014/main" id="{00000000-0008-0000-1400-000024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0</xdr:row>
      <xdr:rowOff>22560</xdr:rowOff>
    </xdr:from>
    <xdr:to>
      <xdr:col>16</xdr:col>
      <xdr:colOff>633037</xdr:colOff>
      <xdr:row>1</xdr:row>
      <xdr:rowOff>145688</xdr:rowOff>
    </xdr:to>
    <xdr:sp macro="" textlink="">
      <xdr:nvSpPr>
        <xdr:cNvPr id="37" name="Flecha izquierda 36">
          <a:hlinkClick xmlns:r="http://schemas.openxmlformats.org/officeDocument/2006/relationships" r:id="rId5"/>
          <a:extLst>
            <a:ext uri="{FF2B5EF4-FFF2-40B4-BE49-F238E27FC236}">
              <a16:creationId xmlns="" xmlns:a16="http://schemas.microsoft.com/office/drawing/2014/main" id="{00000000-0008-0000-1400-000025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102</xdr:row>
      <xdr:rowOff>42333</xdr:rowOff>
    </xdr:from>
    <xdr:to>
      <xdr:col>1</xdr:col>
      <xdr:colOff>994833</xdr:colOff>
      <xdr:row>103</xdr:row>
      <xdr:rowOff>137583</xdr:rowOff>
    </xdr:to>
    <xdr:sp macro="" textlink="">
      <xdr:nvSpPr>
        <xdr:cNvPr id="41" name="Rectángulo redondeado 40">
          <a:hlinkClick xmlns:r="http://schemas.openxmlformats.org/officeDocument/2006/relationships" r:id="rId3"/>
          <a:extLst>
            <a:ext uri="{FF2B5EF4-FFF2-40B4-BE49-F238E27FC236}">
              <a16:creationId xmlns="" xmlns:a16="http://schemas.microsoft.com/office/drawing/2014/main" id="{00000000-0008-0000-1400-000029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102</xdr:row>
      <xdr:rowOff>21166</xdr:rowOff>
    </xdr:from>
    <xdr:to>
      <xdr:col>16</xdr:col>
      <xdr:colOff>16004</xdr:colOff>
      <xdr:row>103</xdr:row>
      <xdr:rowOff>144294</xdr:rowOff>
    </xdr:to>
    <xdr:sp macro="" textlink="">
      <xdr:nvSpPr>
        <xdr:cNvPr id="42" name="Flecha izquierda 41">
          <a:hlinkClick xmlns:r="http://schemas.openxmlformats.org/officeDocument/2006/relationships" r:id="rId4"/>
          <a:extLst>
            <a:ext uri="{FF2B5EF4-FFF2-40B4-BE49-F238E27FC236}">
              <a16:creationId xmlns="" xmlns:a16="http://schemas.microsoft.com/office/drawing/2014/main" id="{00000000-0008-0000-1400-00002A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102</xdr:row>
      <xdr:rowOff>22560</xdr:rowOff>
    </xdr:from>
    <xdr:to>
      <xdr:col>16</xdr:col>
      <xdr:colOff>633037</xdr:colOff>
      <xdr:row>103</xdr:row>
      <xdr:rowOff>145688</xdr:rowOff>
    </xdr:to>
    <xdr:sp macro="" textlink="">
      <xdr:nvSpPr>
        <xdr:cNvPr id="43" name="Flecha izquierda 42">
          <a:hlinkClick xmlns:r="http://schemas.openxmlformats.org/officeDocument/2006/relationships" r:id="rId5"/>
          <a:extLst>
            <a:ext uri="{FF2B5EF4-FFF2-40B4-BE49-F238E27FC236}">
              <a16:creationId xmlns="" xmlns:a16="http://schemas.microsoft.com/office/drawing/2014/main" id="{00000000-0008-0000-1400-00002B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12</xdr:col>
      <xdr:colOff>16619</xdr:colOff>
      <xdr:row>94</xdr:row>
      <xdr:rowOff>17132</xdr:rowOff>
    </xdr:from>
    <xdr:to>
      <xdr:col>14</xdr:col>
      <xdr:colOff>88447</xdr:colOff>
      <xdr:row>94</xdr:row>
      <xdr:rowOff>17133</xdr:rowOff>
    </xdr:to>
    <xdr:cxnSp macro="">
      <xdr:nvCxnSpPr>
        <xdr:cNvPr id="38" name="Conector recto de flecha 4">
          <a:extLst>
            <a:ext uri="{FF2B5EF4-FFF2-40B4-BE49-F238E27FC236}">
              <a16:creationId xmlns="" xmlns:a16="http://schemas.microsoft.com/office/drawing/2014/main" id="{00000000-0008-0000-1400-000026000000}"/>
            </a:ext>
          </a:extLst>
        </xdr:cNvPr>
        <xdr:cNvCxnSpPr/>
      </xdr:nvCxnSpPr>
      <xdr:spPr>
        <a:xfrm flipV="1">
          <a:off x="10324030" y="10174864"/>
          <a:ext cx="1684274" cy="1"/>
        </a:xfrm>
        <a:prstGeom prst="straightConnector1">
          <a:avLst/>
        </a:prstGeom>
        <a:ln>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438697</xdr:colOff>
      <xdr:row>92</xdr:row>
      <xdr:rowOff>284843</xdr:rowOff>
    </xdr:from>
    <xdr:ext cx="859402" cy="256160"/>
    <xdr:sp macro="" textlink="">
      <xdr:nvSpPr>
        <xdr:cNvPr id="39" name="CuadroTexto 38">
          <a:extLst>
            <a:ext uri="{FF2B5EF4-FFF2-40B4-BE49-F238E27FC236}">
              <a16:creationId xmlns="" xmlns:a16="http://schemas.microsoft.com/office/drawing/2014/main" id="{00000000-0008-0000-1400-000027000000}"/>
            </a:ext>
          </a:extLst>
        </xdr:cNvPr>
        <xdr:cNvSpPr txBox="1"/>
      </xdr:nvSpPr>
      <xdr:spPr>
        <a:xfrm>
          <a:off x="10746108" y="9898289"/>
          <a:ext cx="859402"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2021; 8,7%</a:t>
          </a:r>
        </a:p>
      </xdr:txBody>
    </xdr:sp>
    <xdr:clientData/>
  </xdr:oneCellAnchor>
  <xdr:twoCellAnchor>
    <xdr:from>
      <xdr:col>12</xdr:col>
      <xdr:colOff>491065</xdr:colOff>
      <xdr:row>94</xdr:row>
      <xdr:rowOff>61190</xdr:rowOff>
    </xdr:from>
    <xdr:to>
      <xdr:col>13</xdr:col>
      <xdr:colOff>461961</xdr:colOff>
      <xdr:row>95</xdr:row>
      <xdr:rowOff>200705</xdr:rowOff>
    </xdr:to>
    <xdr:sp macro="" textlink="">
      <xdr:nvSpPr>
        <xdr:cNvPr id="40" name="CuadroTexto 39">
          <a:extLst>
            <a:ext uri="{FF2B5EF4-FFF2-40B4-BE49-F238E27FC236}">
              <a16:creationId xmlns="" xmlns:a16="http://schemas.microsoft.com/office/drawing/2014/main" id="{00000000-0008-0000-1400-000028000000}"/>
            </a:ext>
          </a:extLst>
        </xdr:cNvPr>
        <xdr:cNvSpPr txBox="1"/>
      </xdr:nvSpPr>
      <xdr:spPr>
        <a:xfrm>
          <a:off x="10798476" y="10218922"/>
          <a:ext cx="732896" cy="370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Paro Nacional</a:t>
          </a:r>
        </a:p>
      </xdr:txBody>
    </xdr:sp>
    <xdr:clientData/>
  </xdr:twoCellAnchor>
  <xdr:twoCellAnchor>
    <xdr:from>
      <xdr:col>14</xdr:col>
      <xdr:colOff>547687</xdr:colOff>
      <xdr:row>94</xdr:row>
      <xdr:rowOff>61232</xdr:rowOff>
    </xdr:from>
    <xdr:to>
      <xdr:col>15</xdr:col>
      <xdr:colOff>631030</xdr:colOff>
      <xdr:row>96</xdr:row>
      <xdr:rowOff>221115</xdr:rowOff>
    </xdr:to>
    <xdr:sp macro="" textlink="">
      <xdr:nvSpPr>
        <xdr:cNvPr id="45" name="CuadroTexto 44">
          <a:extLst>
            <a:ext uri="{FF2B5EF4-FFF2-40B4-BE49-F238E27FC236}">
              <a16:creationId xmlns="" xmlns:a16="http://schemas.microsoft.com/office/drawing/2014/main" id="{00000000-0008-0000-1400-00002D000000}"/>
            </a:ext>
          </a:extLst>
        </xdr:cNvPr>
        <xdr:cNvSpPr txBox="1"/>
      </xdr:nvSpPr>
      <xdr:spPr>
        <a:xfrm>
          <a:off x="12467544" y="10218964"/>
          <a:ext cx="845343" cy="622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Incremento</a:t>
          </a:r>
          <a:r>
            <a:rPr lang="es-CO" sz="800" b="1" baseline="0">
              <a:solidFill>
                <a:schemeClr val="dk1"/>
              </a:solidFill>
              <a:latin typeface="Arial" panose="020B0604020202020204" pitchFamily="34" charset="0"/>
              <a:ea typeface="+mn-ea"/>
              <a:cs typeface="Arial" panose="020B0604020202020204" pitchFamily="34" charset="0"/>
            </a:rPr>
            <a:t> Gobierno Nacional </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14</xdr:col>
      <xdr:colOff>80572</xdr:colOff>
      <xdr:row>94</xdr:row>
      <xdr:rowOff>19853</xdr:rowOff>
    </xdr:from>
    <xdr:to>
      <xdr:col>16</xdr:col>
      <xdr:colOff>240846</xdr:colOff>
      <xdr:row>94</xdr:row>
      <xdr:rowOff>19854</xdr:rowOff>
    </xdr:to>
    <xdr:cxnSp macro="">
      <xdr:nvCxnSpPr>
        <xdr:cNvPr id="44" name="Conector recto de flecha 4">
          <a:extLst>
            <a:ext uri="{FF2B5EF4-FFF2-40B4-BE49-F238E27FC236}">
              <a16:creationId xmlns="" xmlns:a16="http://schemas.microsoft.com/office/drawing/2014/main" id="{00000000-0008-0000-1400-00002C000000}"/>
            </a:ext>
          </a:extLst>
        </xdr:cNvPr>
        <xdr:cNvCxnSpPr/>
      </xdr:nvCxnSpPr>
      <xdr:spPr>
        <a:xfrm flipV="1">
          <a:off x="12000429" y="10177585"/>
          <a:ext cx="1684274" cy="1"/>
        </a:xfrm>
        <a:prstGeom prst="straightConnector1">
          <a:avLst/>
        </a:prstGeom>
        <a:ln>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516262</xdr:colOff>
      <xdr:row>92</xdr:row>
      <xdr:rowOff>287560</xdr:rowOff>
    </xdr:from>
    <xdr:ext cx="859402" cy="256160"/>
    <xdr:sp macro="" textlink="">
      <xdr:nvSpPr>
        <xdr:cNvPr id="47" name="CuadroTexto 46">
          <a:extLst>
            <a:ext uri="{FF2B5EF4-FFF2-40B4-BE49-F238E27FC236}">
              <a16:creationId xmlns="" xmlns:a16="http://schemas.microsoft.com/office/drawing/2014/main" id="{00000000-0008-0000-1400-00002F000000}"/>
            </a:ext>
          </a:extLst>
        </xdr:cNvPr>
        <xdr:cNvSpPr txBox="1"/>
      </xdr:nvSpPr>
      <xdr:spPr>
        <a:xfrm>
          <a:off x="12436119" y="9901006"/>
          <a:ext cx="859402"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2022; 3,5%</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4</xdr:col>
      <xdr:colOff>390258</xdr:colOff>
      <xdr:row>5</xdr:row>
      <xdr:rowOff>214311</xdr:rowOff>
    </xdr:from>
    <xdr:to>
      <xdr:col>13</xdr:col>
      <xdr:colOff>714374</xdr:colOff>
      <xdr:row>53</xdr:row>
      <xdr:rowOff>250030</xdr:rowOff>
    </xdr:to>
    <xdr:graphicFrame macro="">
      <xdr:nvGraphicFramePr>
        <xdr:cNvPr id="4" name="1 Gráfico">
          <a:extLst>
            <a:ext uri="{FF2B5EF4-FFF2-40B4-BE49-F238E27FC236}">
              <a16:creationId xmlns="" xmlns:a16="http://schemas.microsoft.com/office/drawing/2014/main" id="{00000000-0008-0000-1600-000004000000}"/>
            </a:ext>
            <a:ext uri="{147F2762-F138-4A5C-976F-8EAC2B608ADB}">
              <a16:predDERef xmlns="" xmlns:a16="http://schemas.microsoft.com/office/drawing/2014/main" pre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181240</xdr:colOff>
      <xdr:row>53</xdr:row>
      <xdr:rowOff>257581</xdr:rowOff>
    </xdr:from>
    <xdr:to>
      <xdr:col>13</xdr:col>
      <xdr:colOff>211667</xdr:colOff>
      <xdr:row>66</xdr:row>
      <xdr:rowOff>174411</xdr:rowOff>
    </xdr:to>
    <xdr:graphicFrame macro="">
      <xdr:nvGraphicFramePr>
        <xdr:cNvPr id="5" name="Gráfico 4">
          <a:extLst>
            <a:ext uri="{FF2B5EF4-FFF2-40B4-BE49-F238E27FC236}">
              <a16:creationId xmlns=""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71438</xdr:colOff>
      <xdr:row>0</xdr:row>
      <xdr:rowOff>47625</xdr:rowOff>
    </xdr:from>
    <xdr:to>
      <xdr:col>1</xdr:col>
      <xdr:colOff>992188</xdr:colOff>
      <xdr:row>1</xdr:row>
      <xdr:rowOff>142875</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1600-000006000000}"/>
            </a:ext>
          </a:extLst>
        </xdr:cNvPr>
        <xdr:cNvSpPr/>
      </xdr:nvSpPr>
      <xdr:spPr>
        <a:xfrm>
          <a:off x="154782"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0</xdr:row>
      <xdr:rowOff>11617</xdr:rowOff>
    </xdr:from>
    <xdr:to>
      <xdr:col>17</xdr:col>
      <xdr:colOff>278781</xdr:colOff>
      <xdr:row>1</xdr:row>
      <xdr:rowOff>139391</xdr:rowOff>
    </xdr:to>
    <xdr:sp macro="" textlink="">
      <xdr:nvSpPr>
        <xdr:cNvPr id="7" name="Flecha izquierda 6">
          <a:hlinkClick xmlns:r="http://schemas.openxmlformats.org/officeDocument/2006/relationships" r:id="rId4"/>
          <a:extLst>
            <a:ext uri="{FF2B5EF4-FFF2-40B4-BE49-F238E27FC236}">
              <a16:creationId xmlns="" xmlns:a16="http://schemas.microsoft.com/office/drawing/2014/main" id="{00000000-0008-0000-1600-000007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0</xdr:row>
      <xdr:rowOff>13011</xdr:rowOff>
    </xdr:from>
    <xdr:to>
      <xdr:col>17</xdr:col>
      <xdr:colOff>895814</xdr:colOff>
      <xdr:row>1</xdr:row>
      <xdr:rowOff>140785</xdr:rowOff>
    </xdr:to>
    <xdr:sp macro="" textlink="">
      <xdr:nvSpPr>
        <xdr:cNvPr id="8" name="Flecha izquierda 7">
          <a:hlinkClick xmlns:r="http://schemas.openxmlformats.org/officeDocument/2006/relationships" r:id="rId5"/>
          <a:extLst>
            <a:ext uri="{FF2B5EF4-FFF2-40B4-BE49-F238E27FC236}">
              <a16:creationId xmlns="" xmlns:a16="http://schemas.microsoft.com/office/drawing/2014/main" id="{00000000-0008-0000-1600-000008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71438</xdr:colOff>
      <xdr:row>67</xdr:row>
      <xdr:rowOff>47625</xdr:rowOff>
    </xdr:from>
    <xdr:to>
      <xdr:col>1</xdr:col>
      <xdr:colOff>992188</xdr:colOff>
      <xdr:row>68</xdr:row>
      <xdr:rowOff>142875</xdr:rowOff>
    </xdr:to>
    <xdr:sp macro="" textlink="">
      <xdr:nvSpPr>
        <xdr:cNvPr id="9" name="Rectángulo redondeado 8">
          <a:hlinkClick xmlns:r="http://schemas.openxmlformats.org/officeDocument/2006/relationships" r:id="rId3"/>
          <a:extLst>
            <a:ext uri="{FF2B5EF4-FFF2-40B4-BE49-F238E27FC236}">
              <a16:creationId xmlns="" xmlns:a16="http://schemas.microsoft.com/office/drawing/2014/main" id="{00000000-0008-0000-1600-000009000000}"/>
            </a:ext>
          </a:extLst>
        </xdr:cNvPr>
        <xdr:cNvSpPr/>
      </xdr:nvSpPr>
      <xdr:spPr>
        <a:xfrm>
          <a:off x="152749" y="47625"/>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67</xdr:row>
      <xdr:rowOff>11617</xdr:rowOff>
    </xdr:from>
    <xdr:to>
      <xdr:col>17</xdr:col>
      <xdr:colOff>278781</xdr:colOff>
      <xdr:row>68</xdr:row>
      <xdr:rowOff>139391</xdr:rowOff>
    </xdr:to>
    <xdr:sp macro="" textlink="">
      <xdr:nvSpPr>
        <xdr:cNvPr id="10" name="Flecha izquierda 9">
          <a:hlinkClick xmlns:r="http://schemas.openxmlformats.org/officeDocument/2006/relationships" r:id="rId4"/>
          <a:extLst>
            <a:ext uri="{FF2B5EF4-FFF2-40B4-BE49-F238E27FC236}">
              <a16:creationId xmlns="" xmlns:a16="http://schemas.microsoft.com/office/drawing/2014/main" id="{00000000-0008-0000-1600-00000A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67</xdr:row>
      <xdr:rowOff>13011</xdr:rowOff>
    </xdr:from>
    <xdr:to>
      <xdr:col>17</xdr:col>
      <xdr:colOff>895814</xdr:colOff>
      <xdr:row>68</xdr:row>
      <xdr:rowOff>140785</xdr:rowOff>
    </xdr:to>
    <xdr:sp macro="" textlink="">
      <xdr:nvSpPr>
        <xdr:cNvPr id="11" name="Flecha izquierda 10">
          <a:hlinkClick xmlns:r="http://schemas.openxmlformats.org/officeDocument/2006/relationships" r:id="rId5"/>
          <a:extLst>
            <a:ext uri="{FF2B5EF4-FFF2-40B4-BE49-F238E27FC236}">
              <a16:creationId xmlns="" xmlns:a16="http://schemas.microsoft.com/office/drawing/2014/main" id="{00000000-0008-0000-1600-00000B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478366</xdr:colOff>
      <xdr:row>4</xdr:row>
      <xdr:rowOff>0</xdr:rowOff>
    </xdr:from>
    <xdr:to>
      <xdr:col>19</xdr:col>
      <xdr:colOff>70114</xdr:colOff>
      <xdr:row>24</xdr:row>
      <xdr:rowOff>112182</xdr:rowOff>
    </xdr:to>
    <xdr:graphicFrame macro="">
      <xdr:nvGraphicFramePr>
        <xdr:cNvPr id="2" name="Gráfico 1">
          <a:extLst>
            <a:ext uri="{FF2B5EF4-FFF2-40B4-BE49-F238E27FC236}">
              <a16:creationId xmlns=""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137583</xdr:colOff>
      <xdr:row>0</xdr:row>
      <xdr:rowOff>42333</xdr:rowOff>
    </xdr:from>
    <xdr:to>
      <xdr:col>1</xdr:col>
      <xdr:colOff>899583</xdr:colOff>
      <xdr:row>1</xdr:row>
      <xdr:rowOff>132937</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1800-000003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0</xdr:row>
      <xdr:rowOff>0</xdr:rowOff>
    </xdr:from>
    <xdr:to>
      <xdr:col>18</xdr:col>
      <xdr:colOff>301754</xdr:colOff>
      <xdr:row>1</xdr:row>
      <xdr:rowOff>123128</xdr:rowOff>
    </xdr:to>
    <xdr:sp macro="" textlink="">
      <xdr:nvSpPr>
        <xdr:cNvPr id="4" name="Flecha izquierda 3">
          <a:hlinkClick xmlns:r="http://schemas.openxmlformats.org/officeDocument/2006/relationships" r:id="rId3"/>
          <a:extLst>
            <a:ext uri="{FF2B5EF4-FFF2-40B4-BE49-F238E27FC236}">
              <a16:creationId xmlns="" xmlns:a16="http://schemas.microsoft.com/office/drawing/2014/main" id="{00000000-0008-0000-1800-000004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0</xdr:row>
      <xdr:rowOff>1394</xdr:rowOff>
    </xdr:from>
    <xdr:to>
      <xdr:col>18</xdr:col>
      <xdr:colOff>918787</xdr:colOff>
      <xdr:row>1</xdr:row>
      <xdr:rowOff>124522</xdr:rowOff>
    </xdr:to>
    <xdr:sp macro="" textlink="">
      <xdr:nvSpPr>
        <xdr:cNvPr id="5" name="Flecha izquierda 4">
          <a:hlinkClick xmlns:r="http://schemas.openxmlformats.org/officeDocument/2006/relationships" r:id="rId4"/>
          <a:extLst>
            <a:ext uri="{FF2B5EF4-FFF2-40B4-BE49-F238E27FC236}">
              <a16:creationId xmlns="" xmlns:a16="http://schemas.microsoft.com/office/drawing/2014/main" id="{00000000-0008-0000-1800-000005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137583</xdr:colOff>
      <xdr:row>39</xdr:row>
      <xdr:rowOff>42333</xdr:rowOff>
    </xdr:from>
    <xdr:to>
      <xdr:col>1</xdr:col>
      <xdr:colOff>899583</xdr:colOff>
      <xdr:row>40</xdr:row>
      <xdr:rowOff>132937</xdr:rowOff>
    </xdr:to>
    <xdr:sp macro="" textlink="">
      <xdr:nvSpPr>
        <xdr:cNvPr id="6" name="Rectángulo redondeado 5">
          <a:hlinkClick xmlns:r="http://schemas.openxmlformats.org/officeDocument/2006/relationships" r:id="rId2"/>
          <a:extLst>
            <a:ext uri="{FF2B5EF4-FFF2-40B4-BE49-F238E27FC236}">
              <a16:creationId xmlns="" xmlns:a16="http://schemas.microsoft.com/office/drawing/2014/main" id="{00000000-0008-0000-1800-000006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39</xdr:row>
      <xdr:rowOff>0</xdr:rowOff>
    </xdr:from>
    <xdr:to>
      <xdr:col>18</xdr:col>
      <xdr:colOff>301754</xdr:colOff>
      <xdr:row>40</xdr:row>
      <xdr:rowOff>123128</xdr:rowOff>
    </xdr:to>
    <xdr:sp macro="" textlink="">
      <xdr:nvSpPr>
        <xdr:cNvPr id="7" name="Flecha izquierda 6">
          <a:hlinkClick xmlns:r="http://schemas.openxmlformats.org/officeDocument/2006/relationships" r:id="rId3"/>
          <a:extLst>
            <a:ext uri="{FF2B5EF4-FFF2-40B4-BE49-F238E27FC236}">
              <a16:creationId xmlns="" xmlns:a16="http://schemas.microsoft.com/office/drawing/2014/main" id="{00000000-0008-0000-1800-000007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39</xdr:row>
      <xdr:rowOff>1394</xdr:rowOff>
    </xdr:from>
    <xdr:to>
      <xdr:col>18</xdr:col>
      <xdr:colOff>918787</xdr:colOff>
      <xdr:row>40</xdr:row>
      <xdr:rowOff>124522</xdr:rowOff>
    </xdr:to>
    <xdr:sp macro="" textlink="">
      <xdr:nvSpPr>
        <xdr:cNvPr id="8" name="Flecha izquierda 7">
          <a:hlinkClick xmlns:r="http://schemas.openxmlformats.org/officeDocument/2006/relationships" r:id="rId4"/>
          <a:extLst>
            <a:ext uri="{FF2B5EF4-FFF2-40B4-BE49-F238E27FC236}">
              <a16:creationId xmlns="" xmlns:a16="http://schemas.microsoft.com/office/drawing/2014/main" id="{00000000-0008-0000-1800-000008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1870363</xdr:colOff>
      <xdr:row>4</xdr:row>
      <xdr:rowOff>24740</xdr:rowOff>
    </xdr:from>
    <xdr:to>
      <xdr:col>16</xdr:col>
      <xdr:colOff>98961</xdr:colOff>
      <xdr:row>18</xdr:row>
      <xdr:rowOff>118753</xdr:rowOff>
    </xdr:to>
    <xdr:graphicFrame macro="">
      <xdr:nvGraphicFramePr>
        <xdr:cNvPr id="17" name="Gráfico 16">
          <a:extLst>
            <a:ext uri="{FF2B5EF4-FFF2-40B4-BE49-F238E27FC236}">
              <a16:creationId xmlns="" xmlns:a16="http://schemas.microsoft.com/office/drawing/2014/main" id="{00000000-0008-0000-1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361210</xdr:colOff>
      <xdr:row>93</xdr:row>
      <xdr:rowOff>143740</xdr:rowOff>
    </xdr:from>
    <xdr:to>
      <xdr:col>22</xdr:col>
      <xdr:colOff>84118</xdr:colOff>
      <xdr:row>104</xdr:row>
      <xdr:rowOff>17070</xdr:rowOff>
    </xdr:to>
    <xdr:graphicFrame macro="">
      <xdr:nvGraphicFramePr>
        <xdr:cNvPr id="14" name="Gráfico 13">
          <a:extLst>
            <a:ext uri="{FF2B5EF4-FFF2-40B4-BE49-F238E27FC236}">
              <a16:creationId xmlns="" xmlns:a16="http://schemas.microsoft.com/office/drawing/2014/main" id="{00000000-0008-0000-1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719941</xdr:colOff>
      <xdr:row>106</xdr:row>
      <xdr:rowOff>86590</xdr:rowOff>
    </xdr:from>
    <xdr:to>
      <xdr:col>12</xdr:col>
      <xdr:colOff>717466</xdr:colOff>
      <xdr:row>117</xdr:row>
      <xdr:rowOff>235032</xdr:rowOff>
    </xdr:to>
    <xdr:graphicFrame macro="">
      <xdr:nvGraphicFramePr>
        <xdr:cNvPr id="2" name="Gráfico 1">
          <a:extLst>
            <a:ext uri="{FF2B5EF4-FFF2-40B4-BE49-F238E27FC236}">
              <a16:creationId xmlns=""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813956</xdr:colOff>
      <xdr:row>45</xdr:row>
      <xdr:rowOff>47007</xdr:rowOff>
    </xdr:from>
    <xdr:to>
      <xdr:col>11</xdr:col>
      <xdr:colOff>268366</xdr:colOff>
      <xdr:row>63</xdr:row>
      <xdr:rowOff>121228</xdr:rowOff>
    </xdr:to>
    <xdr:graphicFrame macro="">
      <xdr:nvGraphicFramePr>
        <xdr:cNvPr id="11" name="Gráfico 10">
          <a:extLst>
            <a:ext uri="{FF2B5EF4-FFF2-40B4-BE49-F238E27FC236}">
              <a16:creationId xmlns="" xmlns:a16="http://schemas.microsoft.com/office/drawing/2014/main" id="{00000000-0008-0000-1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183490</xdr:colOff>
      <xdr:row>62</xdr:row>
      <xdr:rowOff>19106</xdr:rowOff>
    </xdr:from>
    <xdr:to>
      <xdr:col>13</xdr:col>
      <xdr:colOff>702074</xdr:colOff>
      <xdr:row>74</xdr:row>
      <xdr:rowOff>37111</xdr:rowOff>
    </xdr:to>
    <xdr:graphicFrame macro="">
      <xdr:nvGraphicFramePr>
        <xdr:cNvPr id="12" name="Gráfico 11">
          <a:extLst>
            <a:ext uri="{FF2B5EF4-FFF2-40B4-BE49-F238E27FC236}">
              <a16:creationId xmlns="" xmlns:a16="http://schemas.microsoft.com/office/drawing/2014/main"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556657</xdr:colOff>
      <xdr:row>19</xdr:row>
      <xdr:rowOff>49481</xdr:rowOff>
    </xdr:from>
    <xdr:to>
      <xdr:col>14</xdr:col>
      <xdr:colOff>411508</xdr:colOff>
      <xdr:row>31</xdr:row>
      <xdr:rowOff>39091</xdr:rowOff>
    </xdr:to>
    <xdr:graphicFrame macro="">
      <xdr:nvGraphicFramePr>
        <xdr:cNvPr id="9" name="Gráfico 8">
          <a:extLst>
            <a:ext uri="{FF2B5EF4-FFF2-40B4-BE49-F238E27FC236}">
              <a16:creationId xmlns=""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52916</xdr:colOff>
      <xdr:row>0</xdr:row>
      <xdr:rowOff>42333</xdr:rowOff>
    </xdr:from>
    <xdr:to>
      <xdr:col>1</xdr:col>
      <xdr:colOff>973666</xdr:colOff>
      <xdr:row>1</xdr:row>
      <xdr:rowOff>132937</xdr:rowOff>
    </xdr:to>
    <xdr:sp macro="" textlink="">
      <xdr:nvSpPr>
        <xdr:cNvPr id="8" name="Rectángulo redondeado 7">
          <a:hlinkClick xmlns:r="http://schemas.openxmlformats.org/officeDocument/2006/relationships" r:id="rId7"/>
          <a:extLst>
            <a:ext uri="{FF2B5EF4-FFF2-40B4-BE49-F238E27FC236}">
              <a16:creationId xmlns="" xmlns:a16="http://schemas.microsoft.com/office/drawing/2014/main" id="{00000000-0008-0000-1900-000008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0</xdr:row>
      <xdr:rowOff>31751</xdr:rowOff>
    </xdr:from>
    <xdr:to>
      <xdr:col>17</xdr:col>
      <xdr:colOff>280589</xdr:colOff>
      <xdr:row>1</xdr:row>
      <xdr:rowOff>154879</xdr:rowOff>
    </xdr:to>
    <xdr:sp macro="" textlink="">
      <xdr:nvSpPr>
        <xdr:cNvPr id="10" name="Flecha izquierda 9">
          <a:hlinkClick xmlns:r="http://schemas.openxmlformats.org/officeDocument/2006/relationships" r:id="rId8"/>
          <a:extLst>
            <a:ext uri="{FF2B5EF4-FFF2-40B4-BE49-F238E27FC236}">
              <a16:creationId xmlns="" xmlns:a16="http://schemas.microsoft.com/office/drawing/2014/main" id="{00000000-0008-0000-1900-00000A000000}"/>
            </a:ext>
          </a:extLst>
        </xdr:cNvPr>
        <xdr:cNvSpPr/>
      </xdr:nvSpPr>
      <xdr:spPr>
        <a:xfrm>
          <a:off x="12901085"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0</xdr:row>
      <xdr:rowOff>33145</xdr:rowOff>
    </xdr:from>
    <xdr:to>
      <xdr:col>18</xdr:col>
      <xdr:colOff>379039</xdr:colOff>
      <xdr:row>1</xdr:row>
      <xdr:rowOff>156273</xdr:rowOff>
    </xdr:to>
    <xdr:sp macro="" textlink="">
      <xdr:nvSpPr>
        <xdr:cNvPr id="13" name="Flecha izquierda 12">
          <a:hlinkClick xmlns:r="http://schemas.openxmlformats.org/officeDocument/2006/relationships" r:id="rId9"/>
          <a:extLst>
            <a:ext uri="{FF2B5EF4-FFF2-40B4-BE49-F238E27FC236}">
              <a16:creationId xmlns="" xmlns:a16="http://schemas.microsoft.com/office/drawing/2014/main" id="{00000000-0008-0000-1900-00000D000000}"/>
            </a:ext>
          </a:extLst>
        </xdr:cNvPr>
        <xdr:cNvSpPr/>
      </xdr:nvSpPr>
      <xdr:spPr>
        <a:xfrm flipH="1">
          <a:off x="13518118"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131</xdr:row>
      <xdr:rowOff>42333</xdr:rowOff>
    </xdr:from>
    <xdr:to>
      <xdr:col>1</xdr:col>
      <xdr:colOff>973666</xdr:colOff>
      <xdr:row>132</xdr:row>
      <xdr:rowOff>132937</xdr:rowOff>
    </xdr:to>
    <xdr:sp macro="" textlink="">
      <xdr:nvSpPr>
        <xdr:cNvPr id="26" name="Rectángulo redondeado 25">
          <a:hlinkClick xmlns:r="http://schemas.openxmlformats.org/officeDocument/2006/relationships" r:id="rId7"/>
          <a:extLst>
            <a:ext uri="{FF2B5EF4-FFF2-40B4-BE49-F238E27FC236}">
              <a16:creationId xmlns="" xmlns:a16="http://schemas.microsoft.com/office/drawing/2014/main" id="{00000000-0008-0000-1900-00001A000000}"/>
            </a:ext>
          </a:extLst>
        </xdr:cNvPr>
        <xdr:cNvSpPr/>
      </xdr:nvSpPr>
      <xdr:spPr>
        <a:xfrm>
          <a:off x="138641" y="1804458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131</xdr:row>
      <xdr:rowOff>31751</xdr:rowOff>
    </xdr:from>
    <xdr:to>
      <xdr:col>17</xdr:col>
      <xdr:colOff>280589</xdr:colOff>
      <xdr:row>132</xdr:row>
      <xdr:rowOff>154879</xdr:rowOff>
    </xdr:to>
    <xdr:sp macro="" textlink="">
      <xdr:nvSpPr>
        <xdr:cNvPr id="27" name="Flecha izquierda 26">
          <a:hlinkClick xmlns:r="http://schemas.openxmlformats.org/officeDocument/2006/relationships" r:id="rId8"/>
          <a:extLst>
            <a:ext uri="{FF2B5EF4-FFF2-40B4-BE49-F238E27FC236}">
              <a16:creationId xmlns="" xmlns:a16="http://schemas.microsoft.com/office/drawing/2014/main" id="{00000000-0008-0000-1900-00001B000000}"/>
            </a:ext>
          </a:extLst>
        </xdr:cNvPr>
        <xdr:cNvSpPr/>
      </xdr:nvSpPr>
      <xdr:spPr>
        <a:xfrm>
          <a:off x="14200718" y="18034001"/>
          <a:ext cx="414996"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131</xdr:row>
      <xdr:rowOff>33145</xdr:rowOff>
    </xdr:from>
    <xdr:to>
      <xdr:col>18</xdr:col>
      <xdr:colOff>379039</xdr:colOff>
      <xdr:row>132</xdr:row>
      <xdr:rowOff>156273</xdr:rowOff>
    </xdr:to>
    <xdr:sp macro="" textlink="">
      <xdr:nvSpPr>
        <xdr:cNvPr id="28" name="Flecha izquierda 27">
          <a:hlinkClick xmlns:r="http://schemas.openxmlformats.org/officeDocument/2006/relationships" r:id="rId9"/>
          <a:extLst>
            <a:ext uri="{FF2B5EF4-FFF2-40B4-BE49-F238E27FC236}">
              <a16:creationId xmlns="" xmlns:a16="http://schemas.microsoft.com/office/drawing/2014/main" id="{00000000-0008-0000-1900-00001C000000}"/>
            </a:ext>
          </a:extLst>
        </xdr:cNvPr>
        <xdr:cNvSpPr/>
      </xdr:nvSpPr>
      <xdr:spPr>
        <a:xfrm flipH="1">
          <a:off x="14814576" y="18035395"/>
          <a:ext cx="413938"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12</xdr:col>
      <xdr:colOff>973839</xdr:colOff>
      <xdr:row>3</xdr:row>
      <xdr:rowOff>133289</xdr:rowOff>
    </xdr:from>
    <xdr:to>
      <xdr:col>19</xdr:col>
      <xdr:colOff>395845</xdr:colOff>
      <xdr:row>12</xdr:row>
      <xdr:rowOff>0</xdr:rowOff>
    </xdr:to>
    <xdr:graphicFrame macro="">
      <xdr:nvGraphicFramePr>
        <xdr:cNvPr id="15" name="Gráfico 14">
          <a:extLst>
            <a:ext uri="{FF2B5EF4-FFF2-40B4-BE49-F238E27FC236}">
              <a16:creationId xmlns="" xmlns:a16="http://schemas.microsoft.com/office/drawing/2014/main"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197922</xdr:colOff>
      <xdr:row>93</xdr:row>
      <xdr:rowOff>84116</xdr:rowOff>
    </xdr:from>
    <xdr:to>
      <xdr:col>11</xdr:col>
      <xdr:colOff>9896</xdr:colOff>
      <xdr:row>104</xdr:row>
      <xdr:rowOff>133597</xdr:rowOff>
    </xdr:to>
    <xdr:graphicFrame macro="">
      <xdr:nvGraphicFramePr>
        <xdr:cNvPr id="4" name="Gráfico 3">
          <a:extLst>
            <a:ext uri="{FF2B5EF4-FFF2-40B4-BE49-F238E27FC236}">
              <a16:creationId xmlns=""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447799</xdr:colOff>
      <xdr:row>117</xdr:row>
      <xdr:rowOff>160811</xdr:rowOff>
    </xdr:from>
    <xdr:to>
      <xdr:col>8</xdr:col>
      <xdr:colOff>59377</xdr:colOff>
      <xdr:row>126</xdr:row>
      <xdr:rowOff>140771</xdr:rowOff>
    </xdr:to>
    <xdr:graphicFrame macro="">
      <xdr:nvGraphicFramePr>
        <xdr:cNvPr id="5" name="Gráfico 4">
          <a:extLst>
            <a:ext uri="{FF2B5EF4-FFF2-40B4-BE49-F238E27FC236}">
              <a16:creationId xmlns=""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34638</xdr:colOff>
      <xdr:row>79</xdr:row>
      <xdr:rowOff>197926</xdr:rowOff>
    </xdr:from>
    <xdr:to>
      <xdr:col>10</xdr:col>
      <xdr:colOff>650671</xdr:colOff>
      <xdr:row>129</xdr:row>
      <xdr:rowOff>98961</xdr:rowOff>
    </xdr:to>
    <xdr:graphicFrame macro="">
      <xdr:nvGraphicFramePr>
        <xdr:cNvPr id="6" name="Gráfico 5">
          <a:extLst>
            <a:ext uri="{FF2B5EF4-FFF2-40B4-BE49-F238E27FC236}">
              <a16:creationId xmlns=""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890649</xdr:colOff>
      <xdr:row>31</xdr:row>
      <xdr:rowOff>136071</xdr:rowOff>
    </xdr:from>
    <xdr:to>
      <xdr:col>14</xdr:col>
      <xdr:colOff>745500</xdr:colOff>
      <xdr:row>44</xdr:row>
      <xdr:rowOff>76201</xdr:rowOff>
    </xdr:to>
    <xdr:graphicFrame macro="">
      <xdr:nvGraphicFramePr>
        <xdr:cNvPr id="18" name="Gráfico 17">
          <a:extLst>
            <a:ext uri="{FF2B5EF4-FFF2-40B4-BE49-F238E27FC236}">
              <a16:creationId xmlns=""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247401</xdr:colOff>
      <xdr:row>3</xdr:row>
      <xdr:rowOff>49480</xdr:rowOff>
    </xdr:from>
    <xdr:to>
      <xdr:col>17</xdr:col>
      <xdr:colOff>12371</xdr:colOff>
      <xdr:row>19</xdr:row>
      <xdr:rowOff>43341</xdr:rowOff>
    </xdr:to>
    <xdr:graphicFrame macro="">
      <xdr:nvGraphicFramePr>
        <xdr:cNvPr id="19" name="Gráfico 18">
          <a:extLst>
            <a:ext uri="{FF2B5EF4-FFF2-40B4-BE49-F238E27FC236}">
              <a16:creationId xmlns="" xmlns:a16="http://schemas.microsoft.com/office/drawing/2014/main" id="{00000000-0008-0000-1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719941</xdr:colOff>
      <xdr:row>106</xdr:row>
      <xdr:rowOff>86590</xdr:rowOff>
    </xdr:from>
    <xdr:to>
      <xdr:col>12</xdr:col>
      <xdr:colOff>717466</xdr:colOff>
      <xdr:row>117</xdr:row>
      <xdr:rowOff>235032</xdr:rowOff>
    </xdr:to>
    <xdr:graphicFrame macro="">
      <xdr:nvGraphicFramePr>
        <xdr:cNvPr id="20" name="Gráfico 19">
          <a:extLst>
            <a:ext uri="{FF2B5EF4-FFF2-40B4-BE49-F238E27FC236}">
              <a16:creationId xmlns="" xmlns:a16="http://schemas.microsoft.com/office/drawing/2014/main" id="{00000000-0008-0000-1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447799</xdr:colOff>
      <xdr:row>117</xdr:row>
      <xdr:rowOff>160811</xdr:rowOff>
    </xdr:from>
    <xdr:to>
      <xdr:col>8</xdr:col>
      <xdr:colOff>59377</xdr:colOff>
      <xdr:row>126</xdr:row>
      <xdr:rowOff>140771</xdr:rowOff>
    </xdr:to>
    <xdr:graphicFrame macro="">
      <xdr:nvGraphicFramePr>
        <xdr:cNvPr id="22" name="Gráfico 21">
          <a:extLst>
            <a:ext uri="{FF2B5EF4-FFF2-40B4-BE49-F238E27FC236}">
              <a16:creationId xmlns="" xmlns:a16="http://schemas.microsoft.com/office/drawing/2014/main" id="{00000000-0008-0000-1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81642</xdr:colOff>
      <xdr:row>79</xdr:row>
      <xdr:rowOff>163333</xdr:rowOff>
    </xdr:from>
    <xdr:to>
      <xdr:col>22</xdr:col>
      <xdr:colOff>549232</xdr:colOff>
      <xdr:row>129</xdr:row>
      <xdr:rowOff>168234</xdr:rowOff>
    </xdr:to>
    <xdr:graphicFrame macro="">
      <xdr:nvGraphicFramePr>
        <xdr:cNvPr id="3" name="Gráfico 2">
          <a:extLst>
            <a:ext uri="{FF2B5EF4-FFF2-40B4-BE49-F238E27FC236}">
              <a16:creationId xmlns=""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101436</xdr:colOff>
      <xdr:row>3</xdr:row>
      <xdr:rowOff>173182</xdr:rowOff>
    </xdr:from>
    <xdr:to>
      <xdr:col>12</xdr:col>
      <xdr:colOff>61850</xdr:colOff>
      <xdr:row>18</xdr:row>
      <xdr:rowOff>207818</xdr:rowOff>
    </xdr:to>
    <xdr:graphicFrame macro="">
      <xdr:nvGraphicFramePr>
        <xdr:cNvPr id="16" name="Gráfico 15">
          <a:extLst>
            <a:ext uri="{FF2B5EF4-FFF2-40B4-BE49-F238E27FC236}">
              <a16:creationId xmlns="" xmlns:a16="http://schemas.microsoft.com/office/drawing/2014/main" id="{00000000-0008-0000-1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220134</xdr:colOff>
      <xdr:row>29</xdr:row>
      <xdr:rowOff>84667</xdr:rowOff>
    </xdr:from>
    <xdr:to>
      <xdr:col>7</xdr:col>
      <xdr:colOff>406400</xdr:colOff>
      <xdr:row>39</xdr:row>
      <xdr:rowOff>201083</xdr:rowOff>
    </xdr:to>
    <xdr:graphicFrame macro="">
      <xdr:nvGraphicFramePr>
        <xdr:cNvPr id="2" name="Gráfico 1">
          <a:extLst>
            <a:ext uri="{FF2B5EF4-FFF2-40B4-BE49-F238E27FC236}">
              <a16:creationId xmlns=""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29</xdr:row>
      <xdr:rowOff>52916</xdr:rowOff>
    </xdr:from>
    <xdr:to>
      <xdr:col>16</xdr:col>
      <xdr:colOff>558799</xdr:colOff>
      <xdr:row>39</xdr:row>
      <xdr:rowOff>190500</xdr:rowOff>
    </xdr:to>
    <xdr:graphicFrame macro="">
      <xdr:nvGraphicFramePr>
        <xdr:cNvPr id="3" name="Gráfico 2">
          <a:extLst>
            <a:ext uri="{FF2B5EF4-FFF2-40B4-BE49-F238E27FC236}">
              <a16:creationId xmlns=""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98</xdr:row>
      <xdr:rowOff>150285</xdr:rowOff>
    </xdr:from>
    <xdr:to>
      <xdr:col>7</xdr:col>
      <xdr:colOff>567267</xdr:colOff>
      <xdr:row>110</xdr:row>
      <xdr:rowOff>8467</xdr:rowOff>
    </xdr:to>
    <xdr:graphicFrame macro="">
      <xdr:nvGraphicFramePr>
        <xdr:cNvPr id="4" name="Gráfico 3">
          <a:extLst>
            <a:ext uri="{FF2B5EF4-FFF2-40B4-BE49-F238E27FC236}">
              <a16:creationId xmlns=""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99</xdr:row>
      <xdr:rowOff>0</xdr:rowOff>
    </xdr:from>
    <xdr:to>
      <xdr:col>17</xdr:col>
      <xdr:colOff>228600</xdr:colOff>
      <xdr:row>110</xdr:row>
      <xdr:rowOff>93133</xdr:rowOff>
    </xdr:to>
    <xdr:graphicFrame macro="">
      <xdr:nvGraphicFramePr>
        <xdr:cNvPr id="5" name="Gráfico 4">
          <a:extLst>
            <a:ext uri="{FF2B5EF4-FFF2-40B4-BE49-F238E27FC236}">
              <a16:creationId xmlns=""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174</xdr:row>
      <xdr:rowOff>31751</xdr:rowOff>
    </xdr:from>
    <xdr:to>
      <xdr:col>7</xdr:col>
      <xdr:colOff>402166</xdr:colOff>
      <xdr:row>184</xdr:row>
      <xdr:rowOff>148167</xdr:rowOff>
    </xdr:to>
    <xdr:graphicFrame macro="">
      <xdr:nvGraphicFramePr>
        <xdr:cNvPr id="6" name="Gráfico 5">
          <a:extLst>
            <a:ext uri="{FF2B5EF4-FFF2-40B4-BE49-F238E27FC236}">
              <a16:creationId xmlns=""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174</xdr:row>
      <xdr:rowOff>0</xdr:rowOff>
    </xdr:from>
    <xdr:to>
      <xdr:col>17</xdr:col>
      <xdr:colOff>118533</xdr:colOff>
      <xdr:row>184</xdr:row>
      <xdr:rowOff>137583</xdr:rowOff>
    </xdr:to>
    <xdr:graphicFrame macro="">
      <xdr:nvGraphicFramePr>
        <xdr:cNvPr id="7" name="Gráfico 6">
          <a:extLst>
            <a:ext uri="{FF2B5EF4-FFF2-40B4-BE49-F238E27FC236}">
              <a16:creationId xmlns=""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220134</xdr:colOff>
      <xdr:row>37</xdr:row>
      <xdr:rowOff>84667</xdr:rowOff>
    </xdr:from>
    <xdr:to>
      <xdr:col>7</xdr:col>
      <xdr:colOff>406400</xdr:colOff>
      <xdr:row>47</xdr:row>
      <xdr:rowOff>201083</xdr:rowOff>
    </xdr:to>
    <xdr:graphicFrame macro="">
      <xdr:nvGraphicFramePr>
        <xdr:cNvPr id="6" name="Gráfico 5">
          <a:extLst>
            <a:ext uri="{FF2B5EF4-FFF2-40B4-BE49-F238E27FC236}">
              <a16:creationId xmlns=""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37</xdr:row>
      <xdr:rowOff>52916</xdr:rowOff>
    </xdr:from>
    <xdr:to>
      <xdr:col>16</xdr:col>
      <xdr:colOff>558799</xdr:colOff>
      <xdr:row>47</xdr:row>
      <xdr:rowOff>190500</xdr:rowOff>
    </xdr:to>
    <xdr:graphicFrame macro="">
      <xdr:nvGraphicFramePr>
        <xdr:cNvPr id="9" name="Gráfico 8">
          <a:extLst>
            <a:ext uri="{FF2B5EF4-FFF2-40B4-BE49-F238E27FC236}">
              <a16:creationId xmlns=""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106</xdr:row>
      <xdr:rowOff>150285</xdr:rowOff>
    </xdr:from>
    <xdr:to>
      <xdr:col>7</xdr:col>
      <xdr:colOff>567267</xdr:colOff>
      <xdr:row>118</xdr:row>
      <xdr:rowOff>8467</xdr:rowOff>
    </xdr:to>
    <xdr:graphicFrame macro="">
      <xdr:nvGraphicFramePr>
        <xdr:cNvPr id="12" name="Gráfico 11">
          <a:extLst>
            <a:ext uri="{FF2B5EF4-FFF2-40B4-BE49-F238E27FC236}">
              <a16:creationId xmlns=""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107</xdr:row>
      <xdr:rowOff>0</xdr:rowOff>
    </xdr:from>
    <xdr:to>
      <xdr:col>17</xdr:col>
      <xdr:colOff>228600</xdr:colOff>
      <xdr:row>118</xdr:row>
      <xdr:rowOff>93133</xdr:rowOff>
    </xdr:to>
    <xdr:graphicFrame macro="">
      <xdr:nvGraphicFramePr>
        <xdr:cNvPr id="13" name="Gráfico 12">
          <a:extLst>
            <a:ext uri="{FF2B5EF4-FFF2-40B4-BE49-F238E27FC236}">
              <a16:creationId xmlns=""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182</xdr:row>
      <xdr:rowOff>31751</xdr:rowOff>
    </xdr:from>
    <xdr:to>
      <xdr:col>7</xdr:col>
      <xdr:colOff>402166</xdr:colOff>
      <xdr:row>192</xdr:row>
      <xdr:rowOff>148167</xdr:rowOff>
    </xdr:to>
    <xdr:graphicFrame macro="">
      <xdr:nvGraphicFramePr>
        <xdr:cNvPr id="14" name="Gráfico 13">
          <a:extLst>
            <a:ext uri="{FF2B5EF4-FFF2-40B4-BE49-F238E27FC236}">
              <a16:creationId xmlns=""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182</xdr:row>
      <xdr:rowOff>0</xdr:rowOff>
    </xdr:from>
    <xdr:to>
      <xdr:col>17</xdr:col>
      <xdr:colOff>118533</xdr:colOff>
      <xdr:row>192</xdr:row>
      <xdr:rowOff>137583</xdr:rowOff>
    </xdr:to>
    <xdr:graphicFrame macro="">
      <xdr:nvGraphicFramePr>
        <xdr:cNvPr id="15" name="Gráfico 14">
          <a:extLst>
            <a:ext uri="{FF2B5EF4-FFF2-40B4-BE49-F238E27FC236}">
              <a16:creationId xmlns=""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106705</xdr:colOff>
      <xdr:row>4</xdr:row>
      <xdr:rowOff>154630</xdr:rowOff>
    </xdr:from>
    <xdr:to>
      <xdr:col>11</xdr:col>
      <xdr:colOff>321016</xdr:colOff>
      <xdr:row>22</xdr:row>
      <xdr:rowOff>16518</xdr:rowOff>
    </xdr:to>
    <xdr:graphicFrame macro="">
      <xdr:nvGraphicFramePr>
        <xdr:cNvPr id="16" name="Gráfico 15">
          <a:extLst>
            <a:ext uri="{FF2B5EF4-FFF2-40B4-BE49-F238E27FC236}">
              <a16:creationId xmlns=""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631711</xdr:colOff>
      <xdr:row>28</xdr:row>
      <xdr:rowOff>106175</xdr:rowOff>
    </xdr:from>
    <xdr:to>
      <xdr:col>9</xdr:col>
      <xdr:colOff>204408</xdr:colOff>
      <xdr:row>40</xdr:row>
      <xdr:rowOff>21509</xdr:rowOff>
    </xdr:to>
    <xdr:graphicFrame macro="">
      <xdr:nvGraphicFramePr>
        <xdr:cNvPr id="3" name="Gráfico 2">
          <a:extLst>
            <a:ext uri="{FF2B5EF4-FFF2-40B4-BE49-F238E27FC236}">
              <a16:creationId xmlns=""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770433</xdr:colOff>
      <xdr:row>19</xdr:row>
      <xdr:rowOff>75366</xdr:rowOff>
    </xdr:from>
    <xdr:to>
      <xdr:col>1</xdr:col>
      <xdr:colOff>1849499</xdr:colOff>
      <xdr:row>21</xdr:row>
      <xdr:rowOff>86741</xdr:rowOff>
    </xdr:to>
    <xdr:sp macro="" textlink="">
      <xdr:nvSpPr>
        <xdr:cNvPr id="12" name="CuadroTexto 11">
          <a:extLst>
            <a:ext uri="{FF2B5EF4-FFF2-40B4-BE49-F238E27FC236}">
              <a16:creationId xmlns="" xmlns:a16="http://schemas.microsoft.com/office/drawing/2014/main" id="{00000000-0008-0000-0100-00000C000000}"/>
            </a:ext>
          </a:extLst>
        </xdr:cNvPr>
        <xdr:cNvSpPr txBox="1"/>
      </xdr:nvSpPr>
      <xdr:spPr>
        <a:xfrm>
          <a:off x="854832" y="3511600"/>
          <a:ext cx="1079066" cy="3971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Ley de Financiamiento </a:t>
          </a:r>
        </a:p>
      </xdr:txBody>
    </xdr:sp>
    <xdr:clientData/>
  </xdr:twoCellAnchor>
  <xdr:twoCellAnchor>
    <xdr:from>
      <xdr:col>4</xdr:col>
      <xdr:colOff>255942</xdr:colOff>
      <xdr:row>19</xdr:row>
      <xdr:rowOff>124410</xdr:rowOff>
    </xdr:from>
    <xdr:to>
      <xdr:col>5</xdr:col>
      <xdr:colOff>542262</xdr:colOff>
      <xdr:row>20</xdr:row>
      <xdr:rowOff>179649</xdr:rowOff>
    </xdr:to>
    <xdr:sp macro="" textlink="">
      <xdr:nvSpPr>
        <xdr:cNvPr id="13" name="CuadroTexto 12">
          <a:extLst>
            <a:ext uri="{FF2B5EF4-FFF2-40B4-BE49-F238E27FC236}">
              <a16:creationId xmlns="" xmlns:a16="http://schemas.microsoft.com/office/drawing/2014/main" id="{00000000-0008-0000-0100-00000D000000}"/>
            </a:ext>
          </a:extLst>
        </xdr:cNvPr>
        <xdr:cNvSpPr txBox="1"/>
      </xdr:nvSpPr>
      <xdr:spPr>
        <a:xfrm>
          <a:off x="4210626" y="3560644"/>
          <a:ext cx="1721098" cy="248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COVID - 19</a:t>
          </a:r>
        </a:p>
      </xdr:txBody>
    </xdr:sp>
    <xdr:clientData/>
  </xdr:twoCellAnchor>
  <xdr:twoCellAnchor>
    <xdr:from>
      <xdr:col>1</xdr:col>
      <xdr:colOff>52916</xdr:colOff>
      <xdr:row>1</xdr:row>
      <xdr:rowOff>31751</xdr:rowOff>
    </xdr:from>
    <xdr:to>
      <xdr:col>1</xdr:col>
      <xdr:colOff>973666</xdr:colOff>
      <xdr:row>2</xdr:row>
      <xdr:rowOff>127001</xdr:rowOff>
    </xdr:to>
    <xdr:sp macro="" textlink="">
      <xdr:nvSpPr>
        <xdr:cNvPr id="2" name="Rectángulo redondeado 1">
          <a:hlinkClick xmlns:r="http://schemas.openxmlformats.org/officeDocument/2006/relationships" r:id="rId3"/>
          <a:extLst>
            <a:ext uri="{FF2B5EF4-FFF2-40B4-BE49-F238E27FC236}">
              <a16:creationId xmlns="" xmlns:a16="http://schemas.microsoft.com/office/drawing/2014/main" id="{00000000-0008-0000-0100-000002000000}"/>
            </a:ext>
          </a:extLst>
        </xdr:cNvPr>
        <xdr:cNvSpPr/>
      </xdr:nvSpPr>
      <xdr:spPr>
        <a:xfrm>
          <a:off x="137583"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1</xdr:row>
      <xdr:rowOff>23812</xdr:rowOff>
    </xdr:from>
    <xdr:to>
      <xdr:col>15</xdr:col>
      <xdr:colOff>680108</xdr:colOff>
      <xdr:row>2</xdr:row>
      <xdr:rowOff>146940</xdr:rowOff>
    </xdr:to>
    <xdr:sp macro="" textlink="">
      <xdr:nvSpPr>
        <xdr:cNvPr id="14" name="Flecha izquierda 13">
          <a:hlinkClick xmlns:r="http://schemas.openxmlformats.org/officeDocument/2006/relationships" r:id="rId4"/>
          <a:extLst>
            <a:ext uri="{FF2B5EF4-FFF2-40B4-BE49-F238E27FC236}">
              <a16:creationId xmlns="" xmlns:a16="http://schemas.microsoft.com/office/drawing/2014/main" id="{00000000-0008-0000-0100-00000E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85</xdr:row>
      <xdr:rowOff>31751</xdr:rowOff>
    </xdr:from>
    <xdr:to>
      <xdr:col>1</xdr:col>
      <xdr:colOff>973666</xdr:colOff>
      <xdr:row>86</xdr:row>
      <xdr:rowOff>127001</xdr:rowOff>
    </xdr:to>
    <xdr:sp macro="" textlink="">
      <xdr:nvSpPr>
        <xdr:cNvPr id="17" name="Rectángulo redondeado 16">
          <a:hlinkClick xmlns:r="http://schemas.openxmlformats.org/officeDocument/2006/relationships" r:id="rId3"/>
          <a:extLst>
            <a:ext uri="{FF2B5EF4-FFF2-40B4-BE49-F238E27FC236}">
              <a16:creationId xmlns="" xmlns:a16="http://schemas.microsoft.com/office/drawing/2014/main" id="{00000000-0008-0000-0100-000011000000}"/>
            </a:ext>
          </a:extLst>
        </xdr:cNvPr>
        <xdr:cNvSpPr/>
      </xdr:nvSpPr>
      <xdr:spPr>
        <a:xfrm>
          <a:off x="136260"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85</xdr:row>
      <xdr:rowOff>23812</xdr:rowOff>
    </xdr:from>
    <xdr:to>
      <xdr:col>15</xdr:col>
      <xdr:colOff>680108</xdr:colOff>
      <xdr:row>86</xdr:row>
      <xdr:rowOff>146940</xdr:rowOff>
    </xdr:to>
    <xdr:sp macro="" textlink="">
      <xdr:nvSpPr>
        <xdr:cNvPr id="18" name="Flecha izquierda 17">
          <a:hlinkClick xmlns:r="http://schemas.openxmlformats.org/officeDocument/2006/relationships" r:id="rId4"/>
          <a:extLst>
            <a:ext uri="{FF2B5EF4-FFF2-40B4-BE49-F238E27FC236}">
              <a16:creationId xmlns="" xmlns:a16="http://schemas.microsoft.com/office/drawing/2014/main" id="{00000000-0008-0000-0100-000012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6</xdr:col>
      <xdr:colOff>671936</xdr:colOff>
      <xdr:row>19</xdr:row>
      <xdr:rowOff>48029</xdr:rowOff>
    </xdr:from>
    <xdr:to>
      <xdr:col>7</xdr:col>
      <xdr:colOff>711211</xdr:colOff>
      <xdr:row>21</xdr:row>
      <xdr:rowOff>72341</xdr:rowOff>
    </xdr:to>
    <xdr:sp macro="" textlink="">
      <xdr:nvSpPr>
        <xdr:cNvPr id="15" name="CuadroTexto 14">
          <a:extLst>
            <a:ext uri="{FF2B5EF4-FFF2-40B4-BE49-F238E27FC236}">
              <a16:creationId xmlns="" xmlns:a16="http://schemas.microsoft.com/office/drawing/2014/main" id="{00000000-0008-0000-0100-00000F000000}"/>
            </a:ext>
          </a:extLst>
        </xdr:cNvPr>
        <xdr:cNvSpPr txBox="1"/>
      </xdr:nvSpPr>
      <xdr:spPr>
        <a:xfrm>
          <a:off x="7158582" y="3484263"/>
          <a:ext cx="1100287"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Paro Nacional</a:t>
          </a:r>
        </a:p>
        <a:p>
          <a:pPr marL="0" indent="0" algn="ctr"/>
          <a:r>
            <a:rPr lang="es-CO" sz="800" b="1">
              <a:solidFill>
                <a:schemeClr val="dk1"/>
              </a:solidFill>
              <a:latin typeface="Arial" panose="020B0604020202020204" pitchFamily="34" charset="0"/>
              <a:ea typeface="+mn-ea"/>
              <a:cs typeface="Arial" panose="020B0604020202020204" pitchFamily="34" charset="0"/>
            </a:rPr>
            <a:t>65 días</a:t>
          </a:r>
        </a:p>
      </xdr:txBody>
    </xdr:sp>
    <xdr:clientData/>
  </xdr:twoCellAnchor>
  <xdr:twoCellAnchor>
    <xdr:from>
      <xdr:col>8</xdr:col>
      <xdr:colOff>868103</xdr:colOff>
      <xdr:row>19</xdr:row>
      <xdr:rowOff>43688</xdr:rowOff>
    </xdr:from>
    <xdr:to>
      <xdr:col>10</xdr:col>
      <xdr:colOff>887725</xdr:colOff>
      <xdr:row>21</xdr:row>
      <xdr:rowOff>68000</xdr:rowOff>
    </xdr:to>
    <xdr:sp macro="" textlink="">
      <xdr:nvSpPr>
        <xdr:cNvPr id="11" name="CuadroTexto 10">
          <a:extLst>
            <a:ext uri="{FF2B5EF4-FFF2-40B4-BE49-F238E27FC236}">
              <a16:creationId xmlns="" xmlns:a16="http://schemas.microsoft.com/office/drawing/2014/main" id="{00000000-0008-0000-0100-00000B000000}"/>
            </a:ext>
          </a:extLst>
        </xdr:cNvPr>
        <xdr:cNvSpPr txBox="1"/>
      </xdr:nvSpPr>
      <xdr:spPr>
        <a:xfrm>
          <a:off x="9392375" y="3479922"/>
          <a:ext cx="1743768"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Un efecto base asociado a las consecuencias del</a:t>
          </a:r>
          <a:r>
            <a:rPr lang="es-CO" sz="800" b="1" baseline="0">
              <a:solidFill>
                <a:schemeClr val="dk1"/>
              </a:solidFill>
              <a:latin typeface="Arial" panose="020B0604020202020204" pitchFamily="34" charset="0"/>
              <a:ea typeface="+mn-ea"/>
              <a:cs typeface="Arial" panose="020B0604020202020204" pitchFamily="34" charset="0"/>
            </a:rPr>
            <a:t> paro nacional del 2021</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19</xdr:row>
      <xdr:rowOff>200024</xdr:rowOff>
    </xdr:from>
    <xdr:to>
      <xdr:col>3</xdr:col>
      <xdr:colOff>190499</xdr:colOff>
      <xdr:row>27</xdr:row>
      <xdr:rowOff>37039</xdr:rowOff>
    </xdr:to>
    <xdr:pic>
      <xdr:nvPicPr>
        <xdr:cNvPr id="16" name="Imagen 15" descr="Resultado de imagen para clipart infrastructure">
          <a:extLst>
            <a:ext uri="{FF2B5EF4-FFF2-40B4-BE49-F238E27FC236}">
              <a16:creationId xmlns=""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105274"/>
          <a:ext cx="2381249" cy="190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36</xdr:row>
      <xdr:rowOff>85725</xdr:rowOff>
    </xdr:from>
    <xdr:to>
      <xdr:col>3</xdr:col>
      <xdr:colOff>314009</xdr:colOff>
      <xdr:row>43</xdr:row>
      <xdr:rowOff>120423</xdr:rowOff>
    </xdr:to>
    <xdr:pic>
      <xdr:nvPicPr>
        <xdr:cNvPr id="5" name="Imagen 4">
          <a:extLst>
            <a:ext uri="{FF2B5EF4-FFF2-40B4-BE49-F238E27FC236}">
              <a16:creationId xmlns=""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61925" y="11468100"/>
          <a:ext cx="2523809" cy="1809524"/>
        </a:xfrm>
        <a:prstGeom prst="rect">
          <a:avLst/>
        </a:prstGeom>
      </xdr:spPr>
    </xdr:pic>
    <xdr:clientData/>
  </xdr:twoCellAnchor>
  <xdr:twoCellAnchor>
    <xdr:from>
      <xdr:col>1</xdr:col>
      <xdr:colOff>63500</xdr:colOff>
      <xdr:row>0</xdr:row>
      <xdr:rowOff>42334</xdr:rowOff>
    </xdr:from>
    <xdr:to>
      <xdr:col>1</xdr:col>
      <xdr:colOff>984250</xdr:colOff>
      <xdr:row>1</xdr:row>
      <xdr:rowOff>132938</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1D00-000006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0</xdr:row>
      <xdr:rowOff>21167</xdr:rowOff>
    </xdr:from>
    <xdr:to>
      <xdr:col>16</xdr:col>
      <xdr:colOff>47755</xdr:colOff>
      <xdr:row>1</xdr:row>
      <xdr:rowOff>144295</xdr:rowOff>
    </xdr:to>
    <xdr:sp macro="" textlink="">
      <xdr:nvSpPr>
        <xdr:cNvPr id="7" name="Flecha izquierda 6">
          <a:hlinkClick xmlns:r="http://schemas.openxmlformats.org/officeDocument/2006/relationships" r:id="rId4"/>
          <a:extLst>
            <a:ext uri="{FF2B5EF4-FFF2-40B4-BE49-F238E27FC236}">
              <a16:creationId xmlns="" xmlns:a16="http://schemas.microsoft.com/office/drawing/2014/main" id="{00000000-0008-0000-1D00-000007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0</xdr:row>
      <xdr:rowOff>22561</xdr:rowOff>
    </xdr:from>
    <xdr:to>
      <xdr:col>16</xdr:col>
      <xdr:colOff>664788</xdr:colOff>
      <xdr:row>1</xdr:row>
      <xdr:rowOff>145689</xdr:rowOff>
    </xdr:to>
    <xdr:sp macro="" textlink="">
      <xdr:nvSpPr>
        <xdr:cNvPr id="8" name="Flecha izquierda 7">
          <a:hlinkClick xmlns:r="http://schemas.openxmlformats.org/officeDocument/2006/relationships" r:id="rId5"/>
          <a:extLst>
            <a:ext uri="{FF2B5EF4-FFF2-40B4-BE49-F238E27FC236}">
              <a16:creationId xmlns="" xmlns:a16="http://schemas.microsoft.com/office/drawing/2014/main" id="{00000000-0008-0000-1D00-000008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71</xdr:row>
      <xdr:rowOff>42334</xdr:rowOff>
    </xdr:from>
    <xdr:to>
      <xdr:col>1</xdr:col>
      <xdr:colOff>984250</xdr:colOff>
      <xdr:row>72</xdr:row>
      <xdr:rowOff>132938</xdr:rowOff>
    </xdr:to>
    <xdr:sp macro="" textlink="">
      <xdr:nvSpPr>
        <xdr:cNvPr id="9" name="Rectángulo redondeado 8">
          <a:hlinkClick xmlns:r="http://schemas.openxmlformats.org/officeDocument/2006/relationships" r:id="rId3"/>
          <a:extLst>
            <a:ext uri="{FF2B5EF4-FFF2-40B4-BE49-F238E27FC236}">
              <a16:creationId xmlns="" xmlns:a16="http://schemas.microsoft.com/office/drawing/2014/main" id="{00000000-0008-0000-1D00-000009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71</xdr:row>
      <xdr:rowOff>21167</xdr:rowOff>
    </xdr:from>
    <xdr:to>
      <xdr:col>16</xdr:col>
      <xdr:colOff>47755</xdr:colOff>
      <xdr:row>72</xdr:row>
      <xdr:rowOff>144295</xdr:rowOff>
    </xdr:to>
    <xdr:sp macro="" textlink="">
      <xdr:nvSpPr>
        <xdr:cNvPr id="10" name="Flecha izquierda 9">
          <a:hlinkClick xmlns:r="http://schemas.openxmlformats.org/officeDocument/2006/relationships" r:id="rId4"/>
          <a:extLst>
            <a:ext uri="{FF2B5EF4-FFF2-40B4-BE49-F238E27FC236}">
              <a16:creationId xmlns="" xmlns:a16="http://schemas.microsoft.com/office/drawing/2014/main" id="{00000000-0008-0000-1D00-00000A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71</xdr:row>
      <xdr:rowOff>22561</xdr:rowOff>
    </xdr:from>
    <xdr:to>
      <xdr:col>16</xdr:col>
      <xdr:colOff>664788</xdr:colOff>
      <xdr:row>72</xdr:row>
      <xdr:rowOff>145689</xdr:rowOff>
    </xdr:to>
    <xdr:sp macro="" textlink="">
      <xdr:nvSpPr>
        <xdr:cNvPr id="11" name="Flecha izquierda 10">
          <a:hlinkClick xmlns:r="http://schemas.openxmlformats.org/officeDocument/2006/relationships" r:id="rId5"/>
          <a:extLst>
            <a:ext uri="{FF2B5EF4-FFF2-40B4-BE49-F238E27FC236}">
              <a16:creationId xmlns="" xmlns:a16="http://schemas.microsoft.com/office/drawing/2014/main" id="{00000000-0008-0000-1D00-00000B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361950</xdr:colOff>
      <xdr:row>7</xdr:row>
      <xdr:rowOff>152400</xdr:rowOff>
    </xdr:from>
    <xdr:to>
      <xdr:col>15</xdr:col>
      <xdr:colOff>571500</xdr:colOff>
      <xdr:row>18</xdr:row>
      <xdr:rowOff>85725</xdr:rowOff>
    </xdr:to>
    <xdr:graphicFrame macro="">
      <xdr:nvGraphicFramePr>
        <xdr:cNvPr id="5" name="Gráfico 4">
          <a:extLst>
            <a:ext uri="{FF2B5EF4-FFF2-40B4-BE49-F238E27FC236}">
              <a16:creationId xmlns=""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19</xdr:row>
      <xdr:rowOff>185737</xdr:rowOff>
    </xdr:from>
    <xdr:to>
      <xdr:col>13</xdr:col>
      <xdr:colOff>28575</xdr:colOff>
      <xdr:row>33</xdr:row>
      <xdr:rowOff>52387</xdr:rowOff>
    </xdr:to>
    <xdr:graphicFrame macro="">
      <xdr:nvGraphicFramePr>
        <xdr:cNvPr id="3" name="Gráfico 2">
          <a:extLst>
            <a:ext uri="{FF2B5EF4-FFF2-40B4-BE49-F238E27FC236}">
              <a16:creationId xmlns=""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42334</xdr:colOff>
      <xdr:row>0</xdr:row>
      <xdr:rowOff>52916</xdr:rowOff>
    </xdr:from>
    <xdr:to>
      <xdr:col>2</xdr:col>
      <xdr:colOff>201084</xdr:colOff>
      <xdr:row>1</xdr:row>
      <xdr:rowOff>143520</xdr:rowOff>
    </xdr:to>
    <xdr:sp macro="" textlink="">
      <xdr:nvSpPr>
        <xdr:cNvPr id="4" name="Rectángulo redondeado 3">
          <a:hlinkClick xmlns:r="http://schemas.openxmlformats.org/officeDocument/2006/relationships" r:id="rId3"/>
          <a:extLst>
            <a:ext uri="{FF2B5EF4-FFF2-40B4-BE49-F238E27FC236}">
              <a16:creationId xmlns="" xmlns:a16="http://schemas.microsoft.com/office/drawing/2014/main" id="{00000000-0008-0000-1E00-000004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0</xdr:row>
      <xdr:rowOff>21166</xdr:rowOff>
    </xdr:from>
    <xdr:to>
      <xdr:col>16</xdr:col>
      <xdr:colOff>26588</xdr:colOff>
      <xdr:row>1</xdr:row>
      <xdr:rowOff>144294</xdr:rowOff>
    </xdr:to>
    <xdr:sp macro="" textlink="">
      <xdr:nvSpPr>
        <xdr:cNvPr id="6" name="Flecha izquierda 5">
          <a:hlinkClick xmlns:r="http://schemas.openxmlformats.org/officeDocument/2006/relationships" r:id="rId4"/>
          <a:extLst>
            <a:ext uri="{FF2B5EF4-FFF2-40B4-BE49-F238E27FC236}">
              <a16:creationId xmlns="" xmlns:a16="http://schemas.microsoft.com/office/drawing/2014/main" id="{00000000-0008-0000-1E00-000006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0</xdr:row>
      <xdr:rowOff>22560</xdr:rowOff>
    </xdr:from>
    <xdr:to>
      <xdr:col>16</xdr:col>
      <xdr:colOff>643621</xdr:colOff>
      <xdr:row>1</xdr:row>
      <xdr:rowOff>145688</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1E00-000007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42334</xdr:colOff>
      <xdr:row>35</xdr:row>
      <xdr:rowOff>52916</xdr:rowOff>
    </xdr:from>
    <xdr:to>
      <xdr:col>2</xdr:col>
      <xdr:colOff>201084</xdr:colOff>
      <xdr:row>36</xdr:row>
      <xdr:rowOff>143520</xdr:rowOff>
    </xdr:to>
    <xdr:sp macro="" textlink="">
      <xdr:nvSpPr>
        <xdr:cNvPr id="8" name="Rectángulo redondeado 7">
          <a:hlinkClick xmlns:r="http://schemas.openxmlformats.org/officeDocument/2006/relationships" r:id="rId3"/>
          <a:extLst>
            <a:ext uri="{FF2B5EF4-FFF2-40B4-BE49-F238E27FC236}">
              <a16:creationId xmlns="" xmlns:a16="http://schemas.microsoft.com/office/drawing/2014/main" id="{00000000-0008-0000-1E00-000008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35</xdr:row>
      <xdr:rowOff>21166</xdr:rowOff>
    </xdr:from>
    <xdr:to>
      <xdr:col>16</xdr:col>
      <xdr:colOff>26588</xdr:colOff>
      <xdr:row>36</xdr:row>
      <xdr:rowOff>144294</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1E00-000009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35</xdr:row>
      <xdr:rowOff>22560</xdr:rowOff>
    </xdr:from>
    <xdr:to>
      <xdr:col>16</xdr:col>
      <xdr:colOff>643621</xdr:colOff>
      <xdr:row>36</xdr:row>
      <xdr:rowOff>145688</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1E00-00000A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464345</xdr:colOff>
      <xdr:row>45</xdr:row>
      <xdr:rowOff>11906</xdr:rowOff>
    </xdr:from>
    <xdr:to>
      <xdr:col>14</xdr:col>
      <xdr:colOff>83343</xdr:colOff>
      <xdr:row>53</xdr:row>
      <xdr:rowOff>202406</xdr:rowOff>
    </xdr:to>
    <xdr:graphicFrame macro="">
      <xdr:nvGraphicFramePr>
        <xdr:cNvPr id="3" name="Gráfico 2">
          <a:extLst>
            <a:ext uri="{FF2B5EF4-FFF2-40B4-BE49-F238E27FC236}">
              <a16:creationId xmlns=""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416719</xdr:colOff>
      <xdr:row>63</xdr:row>
      <xdr:rowOff>47624</xdr:rowOff>
    </xdr:from>
    <xdr:to>
      <xdr:col>18</xdr:col>
      <xdr:colOff>46464</xdr:colOff>
      <xdr:row>73</xdr:row>
      <xdr:rowOff>178594</xdr:rowOff>
    </xdr:to>
    <xdr:graphicFrame macro="">
      <xdr:nvGraphicFramePr>
        <xdr:cNvPr id="11" name="Gráfico 10">
          <a:extLst>
            <a:ext uri="{FF2B5EF4-FFF2-40B4-BE49-F238E27FC236}">
              <a16:creationId xmlns="" xmlns:a16="http://schemas.microsoft.com/office/drawing/2014/main"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507999</xdr:colOff>
      <xdr:row>102</xdr:row>
      <xdr:rowOff>154781</xdr:rowOff>
    </xdr:from>
    <xdr:to>
      <xdr:col>14</xdr:col>
      <xdr:colOff>529166</xdr:colOff>
      <xdr:row>124</xdr:row>
      <xdr:rowOff>273843</xdr:rowOff>
    </xdr:to>
    <xdr:graphicFrame macro="">
      <xdr:nvGraphicFramePr>
        <xdr:cNvPr id="5" name="Gráfico 4">
          <a:extLst>
            <a:ext uri="{FF2B5EF4-FFF2-40B4-BE49-F238E27FC236}">
              <a16:creationId xmlns="" xmlns:a16="http://schemas.microsoft.com/office/drawing/2014/main"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552978</xdr:colOff>
      <xdr:row>13</xdr:row>
      <xdr:rowOff>476250</xdr:rowOff>
    </xdr:from>
    <xdr:to>
      <xdr:col>16</xdr:col>
      <xdr:colOff>590445</xdr:colOff>
      <xdr:row>19</xdr:row>
      <xdr:rowOff>156103</xdr:rowOff>
    </xdr:to>
    <xdr:pic>
      <xdr:nvPicPr>
        <xdr:cNvPr id="13" name="Imagen 12" descr="Resultado de imagen para costo">
          <a:extLst>
            <a:ext uri="{FF2B5EF4-FFF2-40B4-BE49-F238E27FC236}">
              <a16:creationId xmlns=""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68603" y="3333750"/>
          <a:ext cx="3085467" cy="20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81</xdr:row>
      <xdr:rowOff>136525</xdr:rowOff>
    </xdr:from>
    <xdr:to>
      <xdr:col>13</xdr:col>
      <xdr:colOff>582082</xdr:colOff>
      <xdr:row>97</xdr:row>
      <xdr:rowOff>21168</xdr:rowOff>
    </xdr:to>
    <xdr:graphicFrame macro="">
      <xdr:nvGraphicFramePr>
        <xdr:cNvPr id="14" name="Gráfico 13">
          <a:extLst>
            <a:ext uri="{FF2B5EF4-FFF2-40B4-BE49-F238E27FC236}">
              <a16:creationId xmlns="" xmlns:a16="http://schemas.microsoft.com/office/drawing/2014/main" id="{00000000-0008-0000-1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654844</xdr:colOff>
      <xdr:row>24</xdr:row>
      <xdr:rowOff>11905</xdr:rowOff>
    </xdr:from>
    <xdr:to>
      <xdr:col>16</xdr:col>
      <xdr:colOff>392906</xdr:colOff>
      <xdr:row>41</xdr:row>
      <xdr:rowOff>142873</xdr:rowOff>
    </xdr:to>
    <xdr:graphicFrame macro="">
      <xdr:nvGraphicFramePr>
        <xdr:cNvPr id="2" name="Gráfico 1">
          <a:extLst>
            <a:ext uri="{FF2B5EF4-FFF2-40B4-BE49-F238E27FC236}">
              <a16:creationId xmlns=""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369094</xdr:colOff>
      <xdr:row>53</xdr:row>
      <xdr:rowOff>166688</xdr:rowOff>
    </xdr:from>
    <xdr:to>
      <xdr:col>13</xdr:col>
      <xdr:colOff>750092</xdr:colOff>
      <xdr:row>63</xdr:row>
      <xdr:rowOff>175022</xdr:rowOff>
    </xdr:to>
    <xdr:graphicFrame macro="">
      <xdr:nvGraphicFramePr>
        <xdr:cNvPr id="10" name="Gráfico 9">
          <a:extLst>
            <a:ext uri="{FF2B5EF4-FFF2-40B4-BE49-F238E27FC236}">
              <a16:creationId xmlns="" xmlns:a16="http://schemas.microsoft.com/office/drawing/2014/main"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547688</xdr:colOff>
      <xdr:row>127</xdr:row>
      <xdr:rowOff>190501</xdr:rowOff>
    </xdr:from>
    <xdr:to>
      <xdr:col>15</xdr:col>
      <xdr:colOff>678656</xdr:colOff>
      <xdr:row>153</xdr:row>
      <xdr:rowOff>83344</xdr:rowOff>
    </xdr:to>
    <xdr:graphicFrame macro="">
      <xdr:nvGraphicFramePr>
        <xdr:cNvPr id="4" name="Gráfico 3">
          <a:extLst>
            <a:ext uri="{FF2B5EF4-FFF2-40B4-BE49-F238E27FC236}">
              <a16:creationId xmlns=""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224117</xdr:colOff>
      <xdr:row>0</xdr:row>
      <xdr:rowOff>44823</xdr:rowOff>
    </xdr:from>
    <xdr:to>
      <xdr:col>1</xdr:col>
      <xdr:colOff>920749</xdr:colOff>
      <xdr:row>1</xdr:row>
      <xdr:rowOff>135427</xdr:rowOff>
    </xdr:to>
    <xdr:sp macro="" textlink="">
      <xdr:nvSpPr>
        <xdr:cNvPr id="12" name="Rectángulo redondeado 11">
          <a:hlinkClick xmlns:r="http://schemas.openxmlformats.org/officeDocument/2006/relationships" r:id="rId9"/>
          <a:extLst>
            <a:ext uri="{FF2B5EF4-FFF2-40B4-BE49-F238E27FC236}">
              <a16:creationId xmlns="" xmlns:a16="http://schemas.microsoft.com/office/drawing/2014/main" id="{00000000-0008-0000-1F00-00000C000000}"/>
            </a:ext>
          </a:extLst>
        </xdr:cNvPr>
        <xdr:cNvSpPr/>
      </xdr:nvSpPr>
      <xdr:spPr>
        <a:xfrm>
          <a:off x="224117" y="4482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0</xdr:row>
      <xdr:rowOff>11616</xdr:rowOff>
    </xdr:from>
    <xdr:to>
      <xdr:col>17</xdr:col>
      <xdr:colOff>557564</xdr:colOff>
      <xdr:row>1</xdr:row>
      <xdr:rowOff>139390</xdr:rowOff>
    </xdr:to>
    <xdr:sp macro="" textlink="">
      <xdr:nvSpPr>
        <xdr:cNvPr id="6" name="Flecha izquierda 5">
          <a:hlinkClick xmlns:r="http://schemas.openxmlformats.org/officeDocument/2006/relationships" r:id="rId10"/>
          <a:extLst>
            <a:ext uri="{FF2B5EF4-FFF2-40B4-BE49-F238E27FC236}">
              <a16:creationId xmlns="" xmlns:a16="http://schemas.microsoft.com/office/drawing/2014/main" id="{00000000-0008-0000-1F00-000006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224117</xdr:colOff>
      <xdr:row>154</xdr:row>
      <xdr:rowOff>44823</xdr:rowOff>
    </xdr:from>
    <xdr:to>
      <xdr:col>1</xdr:col>
      <xdr:colOff>920749</xdr:colOff>
      <xdr:row>155</xdr:row>
      <xdr:rowOff>135427</xdr:rowOff>
    </xdr:to>
    <xdr:sp macro="" textlink="">
      <xdr:nvSpPr>
        <xdr:cNvPr id="19" name="Rectángulo redondeado 18">
          <a:hlinkClick xmlns:r="http://schemas.openxmlformats.org/officeDocument/2006/relationships" r:id="rId9"/>
          <a:extLst>
            <a:ext uri="{FF2B5EF4-FFF2-40B4-BE49-F238E27FC236}">
              <a16:creationId xmlns="" xmlns:a16="http://schemas.microsoft.com/office/drawing/2014/main" id="{00000000-0008-0000-1F00-000013000000}"/>
            </a:ext>
          </a:extLst>
        </xdr:cNvPr>
        <xdr:cNvSpPr/>
      </xdr:nvSpPr>
      <xdr:spPr>
        <a:xfrm>
          <a:off x="214592" y="44823"/>
          <a:ext cx="926858" cy="276458"/>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154</xdr:row>
      <xdr:rowOff>11616</xdr:rowOff>
    </xdr:from>
    <xdr:to>
      <xdr:col>17</xdr:col>
      <xdr:colOff>557564</xdr:colOff>
      <xdr:row>155</xdr:row>
      <xdr:rowOff>139390</xdr:rowOff>
    </xdr:to>
    <xdr:sp macro="" textlink="">
      <xdr:nvSpPr>
        <xdr:cNvPr id="20" name="Flecha izquierda 19">
          <a:hlinkClick xmlns:r="http://schemas.openxmlformats.org/officeDocument/2006/relationships" r:id="rId10"/>
          <a:extLst>
            <a:ext uri="{FF2B5EF4-FFF2-40B4-BE49-F238E27FC236}">
              <a16:creationId xmlns="" xmlns:a16="http://schemas.microsoft.com/office/drawing/2014/main" id="{00000000-0008-0000-1F00-000014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463114</xdr:colOff>
      <xdr:row>31</xdr:row>
      <xdr:rowOff>0</xdr:rowOff>
    </xdr:from>
    <xdr:to>
      <xdr:col>9</xdr:col>
      <xdr:colOff>0</xdr:colOff>
      <xdr:row>44</xdr:row>
      <xdr:rowOff>11206</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201084</xdr:colOff>
      <xdr:row>10</xdr:row>
      <xdr:rowOff>148167</xdr:rowOff>
    </xdr:from>
    <xdr:to>
      <xdr:col>8</xdr:col>
      <xdr:colOff>857249</xdr:colOff>
      <xdr:row>28</xdr:row>
      <xdr:rowOff>88899</xdr:rowOff>
    </xdr:to>
    <xdr:graphicFrame macro="">
      <xdr:nvGraphicFramePr>
        <xdr:cNvPr id="6" name="Gráfico 5">
          <a:extLst>
            <a:ext uri="{FF2B5EF4-FFF2-40B4-BE49-F238E27FC236}">
              <a16:creationId xmlns="" xmlns:a16="http://schemas.microsoft.com/office/drawing/2014/main" id="{00000000-0008-0000-0300-000006000000}"/>
            </a:ext>
            <a:ext uri="{147F2762-F138-4A5C-976F-8EAC2B608ADB}">
              <a16:predDERef xmlns="" xmlns:a16="http://schemas.microsoft.com/office/drawing/2014/main" pre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23813</xdr:colOff>
      <xdr:row>1</xdr:row>
      <xdr:rowOff>47625</xdr:rowOff>
    </xdr:from>
    <xdr:to>
      <xdr:col>1</xdr:col>
      <xdr:colOff>944563</xdr:colOff>
      <xdr:row>2</xdr:row>
      <xdr:rowOff>142875</xdr:rowOff>
    </xdr:to>
    <xdr:sp macro="" textlink="">
      <xdr:nvSpPr>
        <xdr:cNvPr id="4" name="Rectángulo redondeado 3">
          <a:hlinkClick xmlns:r="http://schemas.openxmlformats.org/officeDocument/2006/relationships" r:id="rId3"/>
          <a:extLst>
            <a:ext uri="{FF2B5EF4-FFF2-40B4-BE49-F238E27FC236}">
              <a16:creationId xmlns="" xmlns:a16="http://schemas.microsoft.com/office/drawing/2014/main" id="{00000000-0008-0000-0300-000004000000}"/>
            </a:ext>
          </a:extLst>
        </xdr:cNvPr>
        <xdr:cNvSpPr/>
      </xdr:nvSpPr>
      <xdr:spPr>
        <a:xfrm>
          <a:off x="10715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1</xdr:row>
      <xdr:rowOff>22411</xdr:rowOff>
    </xdr:from>
    <xdr:to>
      <xdr:col>13</xdr:col>
      <xdr:colOff>720731</xdr:colOff>
      <xdr:row>2</xdr:row>
      <xdr:rowOff>145539</xdr:rowOff>
    </xdr:to>
    <xdr:sp macro="" textlink="">
      <xdr:nvSpPr>
        <xdr:cNvPr id="5" name="Flecha izquierda 4">
          <a:hlinkClick xmlns:r="http://schemas.openxmlformats.org/officeDocument/2006/relationships" r:id="rId4"/>
          <a:extLst>
            <a:ext uri="{FF2B5EF4-FFF2-40B4-BE49-F238E27FC236}">
              <a16:creationId xmlns="" xmlns:a16="http://schemas.microsoft.com/office/drawing/2014/main" id="{00000000-0008-0000-0300-000005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1</xdr:row>
      <xdr:rowOff>23805</xdr:rowOff>
    </xdr:from>
    <xdr:to>
      <xdr:col>14</xdr:col>
      <xdr:colOff>586970</xdr:colOff>
      <xdr:row>2</xdr:row>
      <xdr:rowOff>146933</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0300-000007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23813</xdr:colOff>
      <xdr:row>78</xdr:row>
      <xdr:rowOff>47625</xdr:rowOff>
    </xdr:from>
    <xdr:to>
      <xdr:col>1</xdr:col>
      <xdr:colOff>944563</xdr:colOff>
      <xdr:row>79</xdr:row>
      <xdr:rowOff>142875</xdr:rowOff>
    </xdr:to>
    <xdr:sp macro="" textlink="">
      <xdr:nvSpPr>
        <xdr:cNvPr id="8" name="Rectángulo redondeado 7">
          <a:hlinkClick xmlns:r="http://schemas.openxmlformats.org/officeDocument/2006/relationships" r:id="rId3"/>
          <a:extLst>
            <a:ext uri="{FF2B5EF4-FFF2-40B4-BE49-F238E27FC236}">
              <a16:creationId xmlns="" xmlns:a16="http://schemas.microsoft.com/office/drawing/2014/main" id="{00000000-0008-0000-0300-000008000000}"/>
            </a:ext>
          </a:extLst>
        </xdr:cNvPr>
        <xdr:cNvSpPr/>
      </xdr:nvSpPr>
      <xdr:spPr>
        <a:xfrm>
          <a:off x="113460"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78</xdr:row>
      <xdr:rowOff>22411</xdr:rowOff>
    </xdr:from>
    <xdr:to>
      <xdr:col>13</xdr:col>
      <xdr:colOff>720731</xdr:colOff>
      <xdr:row>79</xdr:row>
      <xdr:rowOff>145539</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0300-000009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78</xdr:row>
      <xdr:rowOff>23805</xdr:rowOff>
    </xdr:from>
    <xdr:to>
      <xdr:col>14</xdr:col>
      <xdr:colOff>586970</xdr:colOff>
      <xdr:row>79</xdr:row>
      <xdr:rowOff>146933</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0300-00000A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83343</xdr:colOff>
      <xdr:row>5</xdr:row>
      <xdr:rowOff>21166</xdr:rowOff>
    </xdr:from>
    <xdr:to>
      <xdr:col>10</xdr:col>
      <xdr:colOff>559595</xdr:colOff>
      <xdr:row>23</xdr:row>
      <xdr:rowOff>84667</xdr:rowOff>
    </xdr:to>
    <xdr:graphicFrame macro="">
      <xdr:nvGraphicFramePr>
        <xdr:cNvPr id="3" name="Gráfico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74083</xdr:colOff>
      <xdr:row>1</xdr:row>
      <xdr:rowOff>42333</xdr:rowOff>
    </xdr:from>
    <xdr:to>
      <xdr:col>1</xdr:col>
      <xdr:colOff>994833</xdr:colOff>
      <xdr:row>2</xdr:row>
      <xdr:rowOff>137583</xdr:rowOff>
    </xdr:to>
    <xdr:sp macro="" textlink="">
      <xdr:nvSpPr>
        <xdr:cNvPr id="4" name="Rectángulo redondeado 3">
          <a:hlinkClick xmlns:r="http://schemas.openxmlformats.org/officeDocument/2006/relationships" r:id="rId2"/>
          <a:extLst>
            <a:ext uri="{FF2B5EF4-FFF2-40B4-BE49-F238E27FC236}">
              <a16:creationId xmlns="" xmlns:a16="http://schemas.microsoft.com/office/drawing/2014/main" id="{00000000-0008-0000-0500-000004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1</xdr:row>
      <xdr:rowOff>21166</xdr:rowOff>
    </xdr:from>
    <xdr:to>
      <xdr:col>14</xdr:col>
      <xdr:colOff>418171</xdr:colOff>
      <xdr:row>2</xdr:row>
      <xdr:rowOff>144294</xdr:rowOff>
    </xdr:to>
    <xdr:sp macro="" textlink="">
      <xdr:nvSpPr>
        <xdr:cNvPr id="5" name="Flecha izquierda 4">
          <a:hlinkClick xmlns:r="http://schemas.openxmlformats.org/officeDocument/2006/relationships" r:id="rId3"/>
          <a:extLst>
            <a:ext uri="{FF2B5EF4-FFF2-40B4-BE49-F238E27FC236}">
              <a16:creationId xmlns="" xmlns:a16="http://schemas.microsoft.com/office/drawing/2014/main" id="{00000000-0008-0000-0500-000005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1</xdr:row>
      <xdr:rowOff>22560</xdr:rowOff>
    </xdr:from>
    <xdr:to>
      <xdr:col>15</xdr:col>
      <xdr:colOff>315537</xdr:colOff>
      <xdr:row>2</xdr:row>
      <xdr:rowOff>145688</xdr:rowOff>
    </xdr:to>
    <xdr:sp macro="" textlink="">
      <xdr:nvSpPr>
        <xdr:cNvPr id="6" name="Flecha izquierda 5">
          <a:hlinkClick xmlns:r="http://schemas.openxmlformats.org/officeDocument/2006/relationships" r:id="rId4"/>
          <a:extLst>
            <a:ext uri="{FF2B5EF4-FFF2-40B4-BE49-F238E27FC236}">
              <a16:creationId xmlns="" xmlns:a16="http://schemas.microsoft.com/office/drawing/2014/main" id="{00000000-0008-0000-0500-000006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73</xdr:row>
      <xdr:rowOff>42333</xdr:rowOff>
    </xdr:from>
    <xdr:to>
      <xdr:col>1</xdr:col>
      <xdr:colOff>994833</xdr:colOff>
      <xdr:row>74</xdr:row>
      <xdr:rowOff>137583</xdr:rowOff>
    </xdr:to>
    <xdr:sp macro="" textlink="">
      <xdr:nvSpPr>
        <xdr:cNvPr id="7" name="Rectángulo redondeado 6">
          <a:hlinkClick xmlns:r="http://schemas.openxmlformats.org/officeDocument/2006/relationships" r:id="rId2"/>
          <a:extLst>
            <a:ext uri="{FF2B5EF4-FFF2-40B4-BE49-F238E27FC236}">
              <a16:creationId xmlns="" xmlns:a16="http://schemas.microsoft.com/office/drawing/2014/main" id="{00000000-0008-0000-0500-000007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73</xdr:row>
      <xdr:rowOff>21166</xdr:rowOff>
    </xdr:from>
    <xdr:to>
      <xdr:col>14</xdr:col>
      <xdr:colOff>418171</xdr:colOff>
      <xdr:row>74</xdr:row>
      <xdr:rowOff>144294</xdr:rowOff>
    </xdr:to>
    <xdr:sp macro="" textlink="">
      <xdr:nvSpPr>
        <xdr:cNvPr id="8" name="Flecha izquierda 7">
          <a:hlinkClick xmlns:r="http://schemas.openxmlformats.org/officeDocument/2006/relationships" r:id="rId3"/>
          <a:extLst>
            <a:ext uri="{FF2B5EF4-FFF2-40B4-BE49-F238E27FC236}">
              <a16:creationId xmlns="" xmlns:a16="http://schemas.microsoft.com/office/drawing/2014/main" id="{00000000-0008-0000-0500-000008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73</xdr:row>
      <xdr:rowOff>22560</xdr:rowOff>
    </xdr:from>
    <xdr:to>
      <xdr:col>15</xdr:col>
      <xdr:colOff>315537</xdr:colOff>
      <xdr:row>74</xdr:row>
      <xdr:rowOff>145688</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0500-000009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130968</xdr:colOff>
      <xdr:row>4</xdr:row>
      <xdr:rowOff>128323</xdr:rowOff>
    </xdr:from>
    <xdr:to>
      <xdr:col>11</xdr:col>
      <xdr:colOff>190501</xdr:colOff>
      <xdr:row>23</xdr:row>
      <xdr:rowOff>177271</xdr:rowOff>
    </xdr:to>
    <xdr:graphicFrame macro="">
      <xdr:nvGraphicFramePr>
        <xdr:cNvPr id="6" name="Gráfico 5">
          <a:extLst>
            <a:ext uri="{FF2B5EF4-FFF2-40B4-BE49-F238E27FC236}">
              <a16:creationId xmlns=""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190497</xdr:rowOff>
    </xdr:from>
    <xdr:to>
      <xdr:col>11</xdr:col>
      <xdr:colOff>211667</xdr:colOff>
      <xdr:row>39</xdr:row>
      <xdr:rowOff>42333</xdr:rowOff>
    </xdr:to>
    <xdr:graphicFrame macro="">
      <xdr:nvGraphicFramePr>
        <xdr:cNvPr id="7" name="Gráfico 6">
          <a:extLst>
            <a:ext uri="{FF2B5EF4-FFF2-40B4-BE49-F238E27FC236}">
              <a16:creationId xmlns=""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1321</xdr:colOff>
      <xdr:row>45</xdr:row>
      <xdr:rowOff>95250</xdr:rowOff>
    </xdr:from>
    <xdr:to>
      <xdr:col>17</xdr:col>
      <xdr:colOff>31750</xdr:colOff>
      <xdr:row>68</xdr:row>
      <xdr:rowOff>148167</xdr:rowOff>
    </xdr:to>
    <xdr:graphicFrame macro="">
      <xdr:nvGraphicFramePr>
        <xdr:cNvPr id="10" name="Gráfico 9">
          <a:extLst>
            <a:ext uri="{FF2B5EF4-FFF2-40B4-BE49-F238E27FC236}">
              <a16:creationId xmlns="" xmlns:a16="http://schemas.microsoft.com/office/drawing/2014/main" id="{00000000-0008-0000-0700-00000A000000}"/>
            </a:ext>
            <a:ext uri="{147F2762-F138-4A5C-976F-8EAC2B608ADB}">
              <a16:predDERef xmlns="" xmlns:a16="http://schemas.microsoft.com/office/drawing/2014/main" pre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68</xdr:row>
      <xdr:rowOff>116417</xdr:rowOff>
    </xdr:from>
    <xdr:to>
      <xdr:col>17</xdr:col>
      <xdr:colOff>42333</xdr:colOff>
      <xdr:row>88</xdr:row>
      <xdr:rowOff>52917</xdr:rowOff>
    </xdr:to>
    <xdr:graphicFrame macro="">
      <xdr:nvGraphicFramePr>
        <xdr:cNvPr id="11" name="Gráfico 10">
          <a:extLst>
            <a:ext uri="{FF2B5EF4-FFF2-40B4-BE49-F238E27FC236}">
              <a16:creationId xmlns="" xmlns:a16="http://schemas.microsoft.com/office/drawing/2014/main" id="{00000000-0008-0000-0700-00000B000000}"/>
            </a:ext>
            <a:ext uri="{147F2762-F138-4A5C-976F-8EAC2B608ADB}">
              <a16:predDERef xmlns="" xmlns:a16="http://schemas.microsoft.com/office/drawing/2014/main" pre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95249</xdr:colOff>
      <xdr:row>7</xdr:row>
      <xdr:rowOff>87842</xdr:rowOff>
    </xdr:from>
    <xdr:to>
      <xdr:col>15</xdr:col>
      <xdr:colOff>302153</xdr:colOff>
      <xdr:row>8</xdr:row>
      <xdr:rowOff>107157</xdr:rowOff>
    </xdr:to>
    <xdr:sp macro="" textlink="">
      <xdr:nvSpPr>
        <xdr:cNvPr id="18" name="Flecha arriba 17">
          <a:extLst>
            <a:ext uri="{FF2B5EF4-FFF2-40B4-BE49-F238E27FC236}">
              <a16:creationId xmlns="" xmlns:a16="http://schemas.microsoft.com/office/drawing/2014/main" id="{00000000-0008-0000-0700-000012000000}"/>
            </a:ext>
          </a:extLst>
        </xdr:cNvPr>
        <xdr:cNvSpPr/>
      </xdr:nvSpPr>
      <xdr:spPr>
        <a:xfrm flipH="1" flipV="1">
          <a:off x="12725399" y="1459442"/>
          <a:ext cx="206904" cy="190765"/>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74083</xdr:colOff>
      <xdr:row>0</xdr:row>
      <xdr:rowOff>31750</xdr:rowOff>
    </xdr:from>
    <xdr:to>
      <xdr:col>1</xdr:col>
      <xdr:colOff>994833</xdr:colOff>
      <xdr:row>1</xdr:row>
      <xdr:rowOff>127000</xdr:rowOff>
    </xdr:to>
    <xdr:sp macro="" textlink="">
      <xdr:nvSpPr>
        <xdr:cNvPr id="19" name="Rectángulo redondeado 18">
          <a:hlinkClick xmlns:r="http://schemas.openxmlformats.org/officeDocument/2006/relationships" r:id="rId5"/>
          <a:extLst>
            <a:ext uri="{FF2B5EF4-FFF2-40B4-BE49-F238E27FC236}">
              <a16:creationId xmlns="" xmlns:a16="http://schemas.microsoft.com/office/drawing/2014/main" id="{00000000-0008-0000-0700-000013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0</xdr:row>
      <xdr:rowOff>21166</xdr:rowOff>
    </xdr:from>
    <xdr:to>
      <xdr:col>16</xdr:col>
      <xdr:colOff>195921</xdr:colOff>
      <xdr:row>1</xdr:row>
      <xdr:rowOff>144294</xdr:rowOff>
    </xdr:to>
    <xdr:sp macro="" textlink="">
      <xdr:nvSpPr>
        <xdr:cNvPr id="23" name="Flecha izquierda 22">
          <a:hlinkClick xmlns:r="http://schemas.openxmlformats.org/officeDocument/2006/relationships" r:id="rId6"/>
          <a:extLst>
            <a:ext uri="{FF2B5EF4-FFF2-40B4-BE49-F238E27FC236}">
              <a16:creationId xmlns="" xmlns:a16="http://schemas.microsoft.com/office/drawing/2014/main" id="{00000000-0008-0000-0700-000017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0</xdr:row>
      <xdr:rowOff>22560</xdr:rowOff>
    </xdr:from>
    <xdr:to>
      <xdr:col>16</xdr:col>
      <xdr:colOff>812954</xdr:colOff>
      <xdr:row>1</xdr:row>
      <xdr:rowOff>145688</xdr:rowOff>
    </xdr:to>
    <xdr:sp macro="" textlink="">
      <xdr:nvSpPr>
        <xdr:cNvPr id="27" name="Flecha izquierda 26">
          <a:hlinkClick xmlns:r="http://schemas.openxmlformats.org/officeDocument/2006/relationships" r:id="rId7"/>
          <a:extLst>
            <a:ext uri="{FF2B5EF4-FFF2-40B4-BE49-F238E27FC236}">
              <a16:creationId xmlns="" xmlns:a16="http://schemas.microsoft.com/office/drawing/2014/main" id="{00000000-0008-0000-0700-00001B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89</xdr:row>
      <xdr:rowOff>31750</xdr:rowOff>
    </xdr:from>
    <xdr:to>
      <xdr:col>1</xdr:col>
      <xdr:colOff>994833</xdr:colOff>
      <xdr:row>90</xdr:row>
      <xdr:rowOff>127000</xdr:rowOff>
    </xdr:to>
    <xdr:sp macro="" textlink="">
      <xdr:nvSpPr>
        <xdr:cNvPr id="29" name="Rectángulo redondeado 28">
          <a:hlinkClick xmlns:r="http://schemas.openxmlformats.org/officeDocument/2006/relationships" r:id="rId5"/>
          <a:extLst>
            <a:ext uri="{FF2B5EF4-FFF2-40B4-BE49-F238E27FC236}">
              <a16:creationId xmlns="" xmlns:a16="http://schemas.microsoft.com/office/drawing/2014/main" id="{00000000-0008-0000-0700-00001D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89</xdr:row>
      <xdr:rowOff>21166</xdr:rowOff>
    </xdr:from>
    <xdr:to>
      <xdr:col>16</xdr:col>
      <xdr:colOff>195921</xdr:colOff>
      <xdr:row>90</xdr:row>
      <xdr:rowOff>144294</xdr:rowOff>
    </xdr:to>
    <xdr:sp macro="" textlink="">
      <xdr:nvSpPr>
        <xdr:cNvPr id="30" name="Flecha izquierda 29">
          <a:hlinkClick xmlns:r="http://schemas.openxmlformats.org/officeDocument/2006/relationships" r:id="rId6"/>
          <a:extLst>
            <a:ext uri="{FF2B5EF4-FFF2-40B4-BE49-F238E27FC236}">
              <a16:creationId xmlns="" xmlns:a16="http://schemas.microsoft.com/office/drawing/2014/main" id="{00000000-0008-0000-0700-00001E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89</xdr:row>
      <xdr:rowOff>22560</xdr:rowOff>
    </xdr:from>
    <xdr:to>
      <xdr:col>16</xdr:col>
      <xdr:colOff>812954</xdr:colOff>
      <xdr:row>90</xdr:row>
      <xdr:rowOff>145688</xdr:rowOff>
    </xdr:to>
    <xdr:sp macro="" textlink="">
      <xdr:nvSpPr>
        <xdr:cNvPr id="31" name="Flecha izquierda 30">
          <a:hlinkClick xmlns:r="http://schemas.openxmlformats.org/officeDocument/2006/relationships" r:id="rId7"/>
          <a:extLst>
            <a:ext uri="{FF2B5EF4-FFF2-40B4-BE49-F238E27FC236}">
              <a16:creationId xmlns="" xmlns:a16="http://schemas.microsoft.com/office/drawing/2014/main" id="{00000000-0008-0000-0700-00001F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113981</xdr:colOff>
      <xdr:row>11</xdr:row>
      <xdr:rowOff>106886</xdr:rowOff>
    </xdr:from>
    <xdr:to>
      <xdr:col>15</xdr:col>
      <xdr:colOff>273581</xdr:colOff>
      <xdr:row>12</xdr:row>
      <xdr:rowOff>69047</xdr:rowOff>
    </xdr:to>
    <xdr:sp macro="" textlink="">
      <xdr:nvSpPr>
        <xdr:cNvPr id="35" name="Flecha arriba 34">
          <a:extLst>
            <a:ext uri="{FF2B5EF4-FFF2-40B4-BE49-F238E27FC236}">
              <a16:creationId xmlns="" xmlns:a16="http://schemas.microsoft.com/office/drawing/2014/main" id="{00000000-0008-0000-0700-000023000000}"/>
            </a:ext>
          </a:extLst>
        </xdr:cNvPr>
        <xdr:cNvSpPr/>
      </xdr:nvSpPr>
      <xdr:spPr>
        <a:xfrm flipV="1">
          <a:off x="12744131" y="2230961"/>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123507</xdr:colOff>
      <xdr:row>13</xdr:row>
      <xdr:rowOff>105941</xdr:rowOff>
    </xdr:from>
    <xdr:to>
      <xdr:col>15</xdr:col>
      <xdr:colOff>283107</xdr:colOff>
      <xdr:row>14</xdr:row>
      <xdr:rowOff>68102</xdr:rowOff>
    </xdr:to>
    <xdr:sp macro="" textlink="">
      <xdr:nvSpPr>
        <xdr:cNvPr id="36" name="Flecha arriba 35">
          <a:extLst>
            <a:ext uri="{FF2B5EF4-FFF2-40B4-BE49-F238E27FC236}">
              <a16:creationId xmlns="" xmlns:a16="http://schemas.microsoft.com/office/drawing/2014/main" id="{00000000-0008-0000-0700-000024000000}"/>
            </a:ext>
          </a:extLst>
        </xdr:cNvPr>
        <xdr:cNvSpPr/>
      </xdr:nvSpPr>
      <xdr:spPr>
        <a:xfrm flipH="1" flipV="1">
          <a:off x="12753657" y="2611016"/>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99251</xdr:colOff>
      <xdr:row>40</xdr:row>
      <xdr:rowOff>95466</xdr:rowOff>
    </xdr:from>
    <xdr:to>
      <xdr:col>15</xdr:col>
      <xdr:colOff>258851</xdr:colOff>
      <xdr:row>41</xdr:row>
      <xdr:rowOff>57627</xdr:rowOff>
    </xdr:to>
    <xdr:sp macro="" textlink="">
      <xdr:nvSpPr>
        <xdr:cNvPr id="43" name="Flecha arriba 42">
          <a:extLst>
            <a:ext uri="{FF2B5EF4-FFF2-40B4-BE49-F238E27FC236}">
              <a16:creationId xmlns="" xmlns:a16="http://schemas.microsoft.com/office/drawing/2014/main" id="{00000000-0008-0000-0700-00002B000000}"/>
            </a:ext>
          </a:extLst>
        </xdr:cNvPr>
        <xdr:cNvSpPr/>
      </xdr:nvSpPr>
      <xdr:spPr>
        <a:xfrm>
          <a:off x="12729401" y="1031579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129921</xdr:colOff>
      <xdr:row>15</xdr:row>
      <xdr:rowOff>125602</xdr:rowOff>
    </xdr:from>
    <xdr:to>
      <xdr:col>15</xdr:col>
      <xdr:colOff>289521</xdr:colOff>
      <xdr:row>16</xdr:row>
      <xdr:rowOff>91231</xdr:rowOff>
    </xdr:to>
    <xdr:sp macro="" textlink="">
      <xdr:nvSpPr>
        <xdr:cNvPr id="22" name="Flecha arriba 21">
          <a:extLst>
            <a:ext uri="{FF2B5EF4-FFF2-40B4-BE49-F238E27FC236}">
              <a16:creationId xmlns="" xmlns:a16="http://schemas.microsoft.com/office/drawing/2014/main" id="{00000000-0008-0000-0700-000016000000}"/>
            </a:ext>
          </a:extLst>
        </xdr:cNvPr>
        <xdr:cNvSpPr/>
      </xdr:nvSpPr>
      <xdr:spPr>
        <a:xfrm>
          <a:off x="12760071" y="3011677"/>
          <a:ext cx="159600" cy="156129"/>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95145</xdr:colOff>
      <xdr:row>36</xdr:row>
      <xdr:rowOff>239800</xdr:rowOff>
    </xdr:from>
    <xdr:to>
      <xdr:col>15</xdr:col>
      <xdr:colOff>254745</xdr:colOff>
      <xdr:row>37</xdr:row>
      <xdr:rowOff>97290</xdr:rowOff>
    </xdr:to>
    <xdr:sp macro="" textlink="">
      <xdr:nvSpPr>
        <xdr:cNvPr id="26" name="Flecha arriba 25">
          <a:extLst>
            <a:ext uri="{FF2B5EF4-FFF2-40B4-BE49-F238E27FC236}">
              <a16:creationId xmlns="" xmlns:a16="http://schemas.microsoft.com/office/drawing/2014/main" id="{00000000-0008-0000-0700-00001A000000}"/>
            </a:ext>
          </a:extLst>
        </xdr:cNvPr>
        <xdr:cNvSpPr/>
      </xdr:nvSpPr>
      <xdr:spPr>
        <a:xfrm>
          <a:off x="12725295" y="9488575"/>
          <a:ext cx="159600" cy="152765"/>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95145</xdr:colOff>
      <xdr:row>38</xdr:row>
      <xdr:rowOff>83736</xdr:rowOff>
    </xdr:from>
    <xdr:to>
      <xdr:col>15</xdr:col>
      <xdr:colOff>254745</xdr:colOff>
      <xdr:row>39</xdr:row>
      <xdr:rowOff>45897</xdr:rowOff>
    </xdr:to>
    <xdr:sp macro="" textlink="">
      <xdr:nvSpPr>
        <xdr:cNvPr id="28" name="Flecha arriba 27">
          <a:extLst>
            <a:ext uri="{FF2B5EF4-FFF2-40B4-BE49-F238E27FC236}">
              <a16:creationId xmlns="" xmlns:a16="http://schemas.microsoft.com/office/drawing/2014/main" id="{00000000-0008-0000-0700-00001C000000}"/>
            </a:ext>
          </a:extLst>
        </xdr:cNvPr>
        <xdr:cNvSpPr/>
      </xdr:nvSpPr>
      <xdr:spPr>
        <a:xfrm flipV="1">
          <a:off x="12725295" y="9923061"/>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226219</xdr:colOff>
      <xdr:row>67</xdr:row>
      <xdr:rowOff>23812</xdr:rowOff>
    </xdr:from>
    <xdr:to>
      <xdr:col>9</xdr:col>
      <xdr:colOff>95250</xdr:colOff>
      <xdr:row>68</xdr:row>
      <xdr:rowOff>142875</xdr:rowOff>
    </xdr:to>
    <xdr:sp macro="" textlink="">
      <xdr:nvSpPr>
        <xdr:cNvPr id="4" name="Rectángulo 3">
          <a:extLst>
            <a:ext uri="{FF2B5EF4-FFF2-40B4-BE49-F238E27FC236}">
              <a16:creationId xmlns="" xmlns:a16="http://schemas.microsoft.com/office/drawing/2014/main" id="{00000000-0008-0000-0700-000004000000}"/>
            </a:ext>
          </a:extLst>
        </xdr:cNvPr>
        <xdr:cNvSpPr/>
      </xdr:nvSpPr>
      <xdr:spPr>
        <a:xfrm>
          <a:off x="6417469" y="17883187"/>
          <a:ext cx="452437" cy="2976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97631</xdr:colOff>
      <xdr:row>42</xdr:row>
      <xdr:rowOff>142875</xdr:rowOff>
    </xdr:from>
    <xdr:to>
      <xdr:col>15</xdr:col>
      <xdr:colOff>257231</xdr:colOff>
      <xdr:row>43</xdr:row>
      <xdr:rowOff>105036</xdr:rowOff>
    </xdr:to>
    <xdr:sp macro="" textlink="">
      <xdr:nvSpPr>
        <xdr:cNvPr id="37" name="Flecha arriba 36">
          <a:extLst>
            <a:ext uri="{FF2B5EF4-FFF2-40B4-BE49-F238E27FC236}">
              <a16:creationId xmlns="" xmlns:a16="http://schemas.microsoft.com/office/drawing/2014/main" id="{00000000-0008-0000-0700-000025000000}"/>
            </a:ext>
          </a:extLst>
        </xdr:cNvPr>
        <xdr:cNvSpPr/>
      </xdr:nvSpPr>
      <xdr:spPr>
        <a:xfrm>
          <a:off x="12727781" y="10744200"/>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113981</xdr:colOff>
      <xdr:row>9</xdr:row>
      <xdr:rowOff>118796</xdr:rowOff>
    </xdr:from>
    <xdr:to>
      <xdr:col>15</xdr:col>
      <xdr:colOff>273581</xdr:colOff>
      <xdr:row>10</xdr:row>
      <xdr:rowOff>92863</xdr:rowOff>
    </xdr:to>
    <xdr:sp macro="" textlink="">
      <xdr:nvSpPr>
        <xdr:cNvPr id="38" name="Flecha arriba 37">
          <a:extLst>
            <a:ext uri="{FF2B5EF4-FFF2-40B4-BE49-F238E27FC236}">
              <a16:creationId xmlns="" xmlns:a16="http://schemas.microsoft.com/office/drawing/2014/main" id="{00000000-0008-0000-0700-000026000000}"/>
            </a:ext>
          </a:extLst>
        </xdr:cNvPr>
        <xdr:cNvSpPr/>
      </xdr:nvSpPr>
      <xdr:spPr>
        <a:xfrm>
          <a:off x="12744131" y="1880921"/>
          <a:ext cx="159600" cy="14551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76199</xdr:colOff>
      <xdr:row>34</xdr:row>
      <xdr:rowOff>97367</xdr:rowOff>
    </xdr:from>
    <xdr:to>
      <xdr:col>15</xdr:col>
      <xdr:colOff>283103</xdr:colOff>
      <xdr:row>35</xdr:row>
      <xdr:rowOff>97632</xdr:rowOff>
    </xdr:to>
    <xdr:sp macro="" textlink="">
      <xdr:nvSpPr>
        <xdr:cNvPr id="2" name="Flecha arriba 17">
          <a:extLst>
            <a:ext uri="{FF2B5EF4-FFF2-40B4-BE49-F238E27FC236}">
              <a16:creationId xmlns="" xmlns:a16="http://schemas.microsoft.com/office/drawing/2014/main" id="{9131AB3C-60FF-4833-A1F3-AF566B09934C}"/>
            </a:ext>
          </a:extLst>
        </xdr:cNvPr>
        <xdr:cNvSpPr/>
      </xdr:nvSpPr>
      <xdr:spPr>
        <a:xfrm flipH="1" flipV="1">
          <a:off x="12706349" y="8965142"/>
          <a:ext cx="206904" cy="190765"/>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238825</xdr:colOff>
      <xdr:row>31</xdr:row>
      <xdr:rowOff>21010</xdr:rowOff>
    </xdr:from>
    <xdr:to>
      <xdr:col>16</xdr:col>
      <xdr:colOff>95950</xdr:colOff>
      <xdr:row>48</xdr:row>
      <xdr:rowOff>163886</xdr:rowOff>
    </xdr:to>
    <xdr:graphicFrame macro="">
      <xdr:nvGraphicFramePr>
        <xdr:cNvPr id="6" name="Gráfico 5">
          <a:extLst>
            <a:ext uri="{FF2B5EF4-FFF2-40B4-BE49-F238E27FC236}">
              <a16:creationId xmlns=""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213612</xdr:colOff>
      <xdr:row>51</xdr:row>
      <xdr:rowOff>158283</xdr:rowOff>
    </xdr:from>
    <xdr:to>
      <xdr:col>16</xdr:col>
      <xdr:colOff>23112</xdr:colOff>
      <xdr:row>69</xdr:row>
      <xdr:rowOff>158282</xdr:rowOff>
    </xdr:to>
    <xdr:graphicFrame macro="">
      <xdr:nvGraphicFramePr>
        <xdr:cNvPr id="7" name="Gráfico 6">
          <a:extLst>
            <a:ext uri="{FF2B5EF4-FFF2-40B4-BE49-F238E27FC236}">
              <a16:creationId xmlns=""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145676</xdr:colOff>
      <xdr:row>5</xdr:row>
      <xdr:rowOff>56029</xdr:rowOff>
    </xdr:from>
    <xdr:to>
      <xdr:col>16</xdr:col>
      <xdr:colOff>258434</xdr:colOff>
      <xdr:row>25</xdr:row>
      <xdr:rowOff>52528</xdr:rowOff>
    </xdr:to>
    <xdr:graphicFrame macro="">
      <xdr:nvGraphicFramePr>
        <xdr:cNvPr id="9" name="Gráfico 8">
          <a:extLst>
            <a:ext uri="{FF2B5EF4-FFF2-40B4-BE49-F238E27FC236}">
              <a16:creationId xmlns=""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42334</xdr:colOff>
      <xdr:row>19</xdr:row>
      <xdr:rowOff>262465</xdr:rowOff>
    </xdr:to>
    <xdr:graphicFrame macro="">
      <xdr:nvGraphicFramePr>
        <xdr:cNvPr id="5" name="Gráfico 4">
          <a:extLst>
            <a:ext uri="{FF2B5EF4-FFF2-40B4-BE49-F238E27FC236}">
              <a16:creationId xmlns=""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33866</xdr:colOff>
      <xdr:row>23</xdr:row>
      <xdr:rowOff>6882</xdr:rowOff>
    </xdr:from>
    <xdr:to>
      <xdr:col>11</xdr:col>
      <xdr:colOff>510115</xdr:colOff>
      <xdr:row>36</xdr:row>
      <xdr:rowOff>176211</xdr:rowOff>
    </xdr:to>
    <xdr:graphicFrame macro="">
      <xdr:nvGraphicFramePr>
        <xdr:cNvPr id="7" name="Gráfico 6">
          <a:extLst>
            <a:ext uri="{FF2B5EF4-FFF2-40B4-BE49-F238E27FC236}">
              <a16:creationId xmlns="" xmlns:a16="http://schemas.microsoft.com/office/drawing/2014/main" id="{00000000-0008-0000-0A00-000007000000}"/>
            </a:ext>
            <a:ext uri="{147F2762-F138-4A5C-976F-8EAC2B608ADB}">
              <a16:predDERef xmlns="" xmlns:a16="http://schemas.microsoft.com/office/drawing/2014/main" pre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74083</xdr:colOff>
      <xdr:row>0</xdr:row>
      <xdr:rowOff>42334</xdr:rowOff>
    </xdr:from>
    <xdr:to>
      <xdr:col>1</xdr:col>
      <xdr:colOff>994833</xdr:colOff>
      <xdr:row>1</xdr:row>
      <xdr:rowOff>137584</xdr:rowOff>
    </xdr:to>
    <xdr:sp macro="" textlink="">
      <xdr:nvSpPr>
        <xdr:cNvPr id="16" name="Rectángulo redondeado 15">
          <a:hlinkClick xmlns:r="http://schemas.openxmlformats.org/officeDocument/2006/relationships" r:id="rId3"/>
          <a:extLst>
            <a:ext uri="{FF2B5EF4-FFF2-40B4-BE49-F238E27FC236}">
              <a16:creationId xmlns="" xmlns:a16="http://schemas.microsoft.com/office/drawing/2014/main" id="{00000000-0008-0000-0A00-000010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0</xdr:row>
      <xdr:rowOff>31751</xdr:rowOff>
    </xdr:from>
    <xdr:to>
      <xdr:col>16</xdr:col>
      <xdr:colOff>238254</xdr:colOff>
      <xdr:row>1</xdr:row>
      <xdr:rowOff>154879</xdr:rowOff>
    </xdr:to>
    <xdr:sp macro="" textlink="">
      <xdr:nvSpPr>
        <xdr:cNvPr id="18" name="Flecha izquierda 17">
          <a:hlinkClick xmlns:r="http://schemas.openxmlformats.org/officeDocument/2006/relationships" r:id="rId4"/>
          <a:extLst>
            <a:ext uri="{FF2B5EF4-FFF2-40B4-BE49-F238E27FC236}">
              <a16:creationId xmlns="" xmlns:a16="http://schemas.microsoft.com/office/drawing/2014/main" id="{00000000-0008-0000-0A00-000012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0</xdr:row>
      <xdr:rowOff>33145</xdr:rowOff>
    </xdr:from>
    <xdr:to>
      <xdr:col>16</xdr:col>
      <xdr:colOff>855287</xdr:colOff>
      <xdr:row>1</xdr:row>
      <xdr:rowOff>156273</xdr:rowOff>
    </xdr:to>
    <xdr:sp macro="" textlink="">
      <xdr:nvSpPr>
        <xdr:cNvPr id="19" name="Flecha izquierda 18">
          <a:hlinkClick xmlns:r="http://schemas.openxmlformats.org/officeDocument/2006/relationships" r:id="rId5"/>
          <a:extLst>
            <a:ext uri="{FF2B5EF4-FFF2-40B4-BE49-F238E27FC236}">
              <a16:creationId xmlns="" xmlns:a16="http://schemas.microsoft.com/office/drawing/2014/main" id="{00000000-0008-0000-0A00-000013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47</xdr:row>
      <xdr:rowOff>42334</xdr:rowOff>
    </xdr:from>
    <xdr:to>
      <xdr:col>1</xdr:col>
      <xdr:colOff>994833</xdr:colOff>
      <xdr:row>48</xdr:row>
      <xdr:rowOff>137584</xdr:rowOff>
    </xdr:to>
    <xdr:sp macro="" textlink="">
      <xdr:nvSpPr>
        <xdr:cNvPr id="30" name="Rectángulo redondeado 29">
          <a:hlinkClick xmlns:r="http://schemas.openxmlformats.org/officeDocument/2006/relationships" r:id="rId3"/>
          <a:extLst>
            <a:ext uri="{FF2B5EF4-FFF2-40B4-BE49-F238E27FC236}">
              <a16:creationId xmlns="" xmlns:a16="http://schemas.microsoft.com/office/drawing/2014/main" id="{00000000-0008-0000-0A00-00001E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47</xdr:row>
      <xdr:rowOff>31751</xdr:rowOff>
    </xdr:from>
    <xdr:to>
      <xdr:col>16</xdr:col>
      <xdr:colOff>238254</xdr:colOff>
      <xdr:row>48</xdr:row>
      <xdr:rowOff>154879</xdr:rowOff>
    </xdr:to>
    <xdr:sp macro="" textlink="">
      <xdr:nvSpPr>
        <xdr:cNvPr id="31" name="Flecha izquierda 30">
          <a:hlinkClick xmlns:r="http://schemas.openxmlformats.org/officeDocument/2006/relationships" r:id="rId4"/>
          <a:extLst>
            <a:ext uri="{FF2B5EF4-FFF2-40B4-BE49-F238E27FC236}">
              <a16:creationId xmlns="" xmlns:a16="http://schemas.microsoft.com/office/drawing/2014/main" id="{00000000-0008-0000-0A00-00001F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47</xdr:row>
      <xdr:rowOff>33145</xdr:rowOff>
    </xdr:from>
    <xdr:to>
      <xdr:col>16</xdr:col>
      <xdr:colOff>855287</xdr:colOff>
      <xdr:row>48</xdr:row>
      <xdr:rowOff>156273</xdr:rowOff>
    </xdr:to>
    <xdr:sp macro="" textlink="">
      <xdr:nvSpPr>
        <xdr:cNvPr id="32" name="Flecha izquierda 31">
          <a:hlinkClick xmlns:r="http://schemas.openxmlformats.org/officeDocument/2006/relationships" r:id="rId5"/>
          <a:extLst>
            <a:ext uri="{FF2B5EF4-FFF2-40B4-BE49-F238E27FC236}">
              <a16:creationId xmlns="" xmlns:a16="http://schemas.microsoft.com/office/drawing/2014/main" id="{00000000-0008-0000-0A00-000020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138113</xdr:colOff>
      <xdr:row>36</xdr:row>
      <xdr:rowOff>83343</xdr:rowOff>
    </xdr:from>
    <xdr:to>
      <xdr:col>15</xdr:col>
      <xdr:colOff>345017</xdr:colOff>
      <xdr:row>37</xdr:row>
      <xdr:rowOff>90751</xdr:rowOff>
    </xdr:to>
    <xdr:sp macro="" textlink="">
      <xdr:nvSpPr>
        <xdr:cNvPr id="24" name="Flecha arriba 23">
          <a:extLst>
            <a:ext uri="{FF2B5EF4-FFF2-40B4-BE49-F238E27FC236}">
              <a16:creationId xmlns="" xmlns:a16="http://schemas.microsoft.com/office/drawing/2014/main" id="{00000000-0008-0000-0A00-000018000000}"/>
            </a:ext>
          </a:extLst>
        </xdr:cNvPr>
        <xdr:cNvSpPr/>
      </xdr:nvSpPr>
      <xdr:spPr>
        <a:xfrm flipV="1">
          <a:off x="11958638" y="9055893"/>
          <a:ext cx="206904" cy="197908"/>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159224</xdr:colOff>
      <xdr:row>38</xdr:row>
      <xdr:rowOff>116682</xdr:rowOff>
    </xdr:from>
    <xdr:to>
      <xdr:col>15</xdr:col>
      <xdr:colOff>318824</xdr:colOff>
      <xdr:row>39</xdr:row>
      <xdr:rowOff>78843</xdr:rowOff>
    </xdr:to>
    <xdr:sp macro="" textlink="">
      <xdr:nvSpPr>
        <xdr:cNvPr id="26" name="Flecha arriba 25">
          <a:extLst>
            <a:ext uri="{FF2B5EF4-FFF2-40B4-BE49-F238E27FC236}">
              <a16:creationId xmlns="" xmlns:a16="http://schemas.microsoft.com/office/drawing/2014/main" id="{00000000-0008-0000-0A00-00001A000000}"/>
            </a:ext>
          </a:extLst>
        </xdr:cNvPr>
        <xdr:cNvSpPr/>
      </xdr:nvSpPr>
      <xdr:spPr>
        <a:xfrm flipV="1">
          <a:off x="11979749" y="9470232"/>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144940</xdr:colOff>
      <xdr:row>44</xdr:row>
      <xdr:rowOff>109522</xdr:rowOff>
    </xdr:from>
    <xdr:to>
      <xdr:col>15</xdr:col>
      <xdr:colOff>304540</xdr:colOff>
      <xdr:row>45</xdr:row>
      <xdr:rowOff>71683</xdr:rowOff>
    </xdr:to>
    <xdr:sp macro="" textlink="">
      <xdr:nvSpPr>
        <xdr:cNvPr id="34" name="Flecha arriba 33">
          <a:extLst>
            <a:ext uri="{FF2B5EF4-FFF2-40B4-BE49-F238E27FC236}">
              <a16:creationId xmlns="" xmlns:a16="http://schemas.microsoft.com/office/drawing/2014/main" id="{00000000-0008-0000-0A00-000022000000}"/>
            </a:ext>
          </a:extLst>
        </xdr:cNvPr>
        <xdr:cNvSpPr/>
      </xdr:nvSpPr>
      <xdr:spPr>
        <a:xfrm flipV="1">
          <a:off x="11634471" y="10848960"/>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166684</xdr:colOff>
      <xdr:row>7</xdr:row>
      <xdr:rowOff>71436</xdr:rowOff>
    </xdr:from>
    <xdr:to>
      <xdr:col>15</xdr:col>
      <xdr:colOff>373588</xdr:colOff>
      <xdr:row>8</xdr:row>
      <xdr:rowOff>90750</xdr:rowOff>
    </xdr:to>
    <xdr:sp macro="" textlink="">
      <xdr:nvSpPr>
        <xdr:cNvPr id="35" name="Flecha arriba 34">
          <a:extLst>
            <a:ext uri="{FF2B5EF4-FFF2-40B4-BE49-F238E27FC236}">
              <a16:creationId xmlns="" xmlns:a16="http://schemas.microsoft.com/office/drawing/2014/main" id="{00000000-0008-0000-0A00-000023000000}"/>
            </a:ext>
          </a:extLst>
        </xdr:cNvPr>
        <xdr:cNvSpPr/>
      </xdr:nvSpPr>
      <xdr:spPr>
        <a:xfrm flipV="1">
          <a:off x="11987209" y="1709736"/>
          <a:ext cx="206904" cy="190764"/>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187795</xdr:colOff>
      <xdr:row>9</xdr:row>
      <xdr:rowOff>116681</xdr:rowOff>
    </xdr:from>
    <xdr:to>
      <xdr:col>15</xdr:col>
      <xdr:colOff>347395</xdr:colOff>
      <xdr:row>10</xdr:row>
      <xdr:rowOff>78842</xdr:rowOff>
    </xdr:to>
    <xdr:sp macro="" textlink="">
      <xdr:nvSpPr>
        <xdr:cNvPr id="36" name="Flecha arriba 35">
          <a:extLst>
            <a:ext uri="{FF2B5EF4-FFF2-40B4-BE49-F238E27FC236}">
              <a16:creationId xmlns="" xmlns:a16="http://schemas.microsoft.com/office/drawing/2014/main" id="{00000000-0008-0000-0A00-000024000000}"/>
            </a:ext>
          </a:extLst>
        </xdr:cNvPr>
        <xdr:cNvSpPr/>
      </xdr:nvSpPr>
      <xdr:spPr>
        <a:xfrm flipV="1">
          <a:off x="12008320" y="2097881"/>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185416</xdr:colOff>
      <xdr:row>11</xdr:row>
      <xdr:rowOff>138108</xdr:rowOff>
    </xdr:from>
    <xdr:to>
      <xdr:col>15</xdr:col>
      <xdr:colOff>345016</xdr:colOff>
      <xdr:row>12</xdr:row>
      <xdr:rowOff>100269</xdr:rowOff>
    </xdr:to>
    <xdr:sp macro="" textlink="">
      <xdr:nvSpPr>
        <xdr:cNvPr id="37" name="Flecha arriba 36">
          <a:extLst>
            <a:ext uri="{FF2B5EF4-FFF2-40B4-BE49-F238E27FC236}">
              <a16:creationId xmlns="" xmlns:a16="http://schemas.microsoft.com/office/drawing/2014/main" id="{00000000-0008-0000-0A00-000025000000}"/>
            </a:ext>
          </a:extLst>
        </xdr:cNvPr>
        <xdr:cNvSpPr/>
      </xdr:nvSpPr>
      <xdr:spPr>
        <a:xfrm>
          <a:off x="11674947" y="220979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194942</xdr:colOff>
      <xdr:row>14</xdr:row>
      <xdr:rowOff>16660</xdr:rowOff>
    </xdr:from>
    <xdr:to>
      <xdr:col>15</xdr:col>
      <xdr:colOff>354542</xdr:colOff>
      <xdr:row>14</xdr:row>
      <xdr:rowOff>169321</xdr:rowOff>
    </xdr:to>
    <xdr:sp macro="" textlink="">
      <xdr:nvSpPr>
        <xdr:cNvPr id="38" name="Flecha arriba 37">
          <a:extLst>
            <a:ext uri="{FF2B5EF4-FFF2-40B4-BE49-F238E27FC236}">
              <a16:creationId xmlns="" xmlns:a16="http://schemas.microsoft.com/office/drawing/2014/main" id="{00000000-0008-0000-0A00-000026000000}"/>
            </a:ext>
          </a:extLst>
        </xdr:cNvPr>
        <xdr:cNvSpPr/>
      </xdr:nvSpPr>
      <xdr:spPr>
        <a:xfrm>
          <a:off x="11684473" y="2683660"/>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192561</xdr:colOff>
      <xdr:row>15</xdr:row>
      <xdr:rowOff>109522</xdr:rowOff>
    </xdr:from>
    <xdr:to>
      <xdr:col>15</xdr:col>
      <xdr:colOff>352161</xdr:colOff>
      <xdr:row>16</xdr:row>
      <xdr:rowOff>71683</xdr:rowOff>
    </xdr:to>
    <xdr:sp macro="" textlink="">
      <xdr:nvSpPr>
        <xdr:cNvPr id="39" name="Flecha arriba 38">
          <a:extLst>
            <a:ext uri="{FF2B5EF4-FFF2-40B4-BE49-F238E27FC236}">
              <a16:creationId xmlns="" xmlns:a16="http://schemas.microsoft.com/office/drawing/2014/main" id="{00000000-0008-0000-0A00-000027000000}"/>
            </a:ext>
          </a:extLst>
        </xdr:cNvPr>
        <xdr:cNvSpPr/>
      </xdr:nvSpPr>
      <xdr:spPr>
        <a:xfrm flipV="1">
          <a:off x="12013086" y="3433747"/>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163990</xdr:colOff>
      <xdr:row>40</xdr:row>
      <xdr:rowOff>209539</xdr:rowOff>
    </xdr:from>
    <xdr:to>
      <xdr:col>15</xdr:col>
      <xdr:colOff>323590</xdr:colOff>
      <xdr:row>41</xdr:row>
      <xdr:rowOff>100262</xdr:rowOff>
    </xdr:to>
    <xdr:sp macro="" textlink="">
      <xdr:nvSpPr>
        <xdr:cNvPr id="20" name="Flecha arriba 19">
          <a:extLst>
            <a:ext uri="{FF2B5EF4-FFF2-40B4-BE49-F238E27FC236}">
              <a16:creationId xmlns="" xmlns:a16="http://schemas.microsoft.com/office/drawing/2014/main" id="{00000000-0008-0000-0A00-000014000000}"/>
            </a:ext>
          </a:extLst>
        </xdr:cNvPr>
        <xdr:cNvSpPr/>
      </xdr:nvSpPr>
      <xdr:spPr>
        <a:xfrm>
          <a:off x="11984515" y="9944089"/>
          <a:ext cx="159600" cy="16694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150018</xdr:colOff>
      <xdr:row>42</xdr:row>
      <xdr:rowOff>88107</xdr:rowOff>
    </xdr:from>
    <xdr:to>
      <xdr:col>15</xdr:col>
      <xdr:colOff>309618</xdr:colOff>
      <xdr:row>43</xdr:row>
      <xdr:rowOff>50268</xdr:rowOff>
    </xdr:to>
    <xdr:sp macro="" textlink="">
      <xdr:nvSpPr>
        <xdr:cNvPr id="22" name="Flecha arriba 21">
          <a:extLst>
            <a:ext uri="{FF2B5EF4-FFF2-40B4-BE49-F238E27FC236}">
              <a16:creationId xmlns="" xmlns:a16="http://schemas.microsoft.com/office/drawing/2014/main" id="{00000000-0008-0000-0A00-000016000000}"/>
            </a:ext>
          </a:extLst>
        </xdr:cNvPr>
        <xdr:cNvSpPr/>
      </xdr:nvSpPr>
      <xdr:spPr>
        <a:xfrm>
          <a:off x="11970543" y="10441782"/>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769144</xdr:colOff>
      <xdr:row>19</xdr:row>
      <xdr:rowOff>109537</xdr:rowOff>
    </xdr:from>
    <xdr:to>
      <xdr:col>15</xdr:col>
      <xdr:colOff>297656</xdr:colOff>
      <xdr:row>34</xdr:row>
      <xdr:rowOff>107156</xdr:rowOff>
    </xdr:to>
    <xdr:graphicFrame macro="">
      <xdr:nvGraphicFramePr>
        <xdr:cNvPr id="2" name="Gráfico 1">
          <a:extLst>
            <a:ext uri="{FF2B5EF4-FFF2-40B4-BE49-F238E27FC236}">
              <a16:creationId xmlns=""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646904</xdr:colOff>
      <xdr:row>37</xdr:row>
      <xdr:rowOff>174625</xdr:rowOff>
    </xdr:from>
    <xdr:to>
      <xdr:col>15</xdr:col>
      <xdr:colOff>758030</xdr:colOff>
      <xdr:row>52</xdr:row>
      <xdr:rowOff>178594</xdr:rowOff>
    </xdr:to>
    <xdr:graphicFrame macro="">
      <xdr:nvGraphicFramePr>
        <xdr:cNvPr id="3" name="Gráfico 2">
          <a:extLst>
            <a:ext uri="{FF2B5EF4-FFF2-40B4-BE49-F238E27FC236}">
              <a16:creationId xmlns=""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351461</xdr:colOff>
      <xdr:row>55</xdr:row>
      <xdr:rowOff>184944</xdr:rowOff>
    </xdr:from>
    <xdr:to>
      <xdr:col>16</xdr:col>
      <xdr:colOff>350931</xdr:colOff>
      <xdr:row>71</xdr:row>
      <xdr:rowOff>145257</xdr:rowOff>
    </xdr:to>
    <xdr:graphicFrame macro="">
      <xdr:nvGraphicFramePr>
        <xdr:cNvPr id="8" name="Gráfico 7">
          <a:extLst>
            <a:ext uri="{FF2B5EF4-FFF2-40B4-BE49-F238E27FC236}">
              <a16:creationId xmlns="" xmlns:a16="http://schemas.microsoft.com/office/drawing/2014/main" id="{00000000-0008-0000-0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494242</xdr:colOff>
      <xdr:row>73</xdr:row>
      <xdr:rowOff>117739</xdr:rowOff>
    </xdr:from>
    <xdr:to>
      <xdr:col>16</xdr:col>
      <xdr:colOff>757767</xdr:colOff>
      <xdr:row>88</xdr:row>
      <xdr:rowOff>185737</xdr:rowOff>
    </xdr:to>
    <xdr:graphicFrame macro="">
      <xdr:nvGraphicFramePr>
        <xdr:cNvPr id="11" name="Gráfico 10">
          <a:extLst>
            <a:ext uri="{FF2B5EF4-FFF2-40B4-BE49-F238E27FC236}">
              <a16:creationId xmlns=""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587375</xdr:colOff>
      <xdr:row>128</xdr:row>
      <xdr:rowOff>80961</xdr:rowOff>
    </xdr:from>
    <xdr:to>
      <xdr:col>15</xdr:col>
      <xdr:colOff>635000</xdr:colOff>
      <xdr:row>143</xdr:row>
      <xdr:rowOff>123825</xdr:rowOff>
    </xdr:to>
    <xdr:graphicFrame macro="">
      <xdr:nvGraphicFramePr>
        <xdr:cNvPr id="5" name="Gráfico 4">
          <a:extLst>
            <a:ext uri="{FF2B5EF4-FFF2-40B4-BE49-F238E27FC236}">
              <a16:creationId xmlns=""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355600</xdr:colOff>
      <xdr:row>4</xdr:row>
      <xdr:rowOff>26458</xdr:rowOff>
    </xdr:from>
    <xdr:to>
      <xdr:col>15</xdr:col>
      <xdr:colOff>736600</xdr:colOff>
      <xdr:row>19</xdr:row>
      <xdr:rowOff>59795</xdr:rowOff>
    </xdr:to>
    <xdr:graphicFrame macro="">
      <xdr:nvGraphicFramePr>
        <xdr:cNvPr id="9" name="Gráfico 8">
          <a:extLst>
            <a:ext uri="{FF2B5EF4-FFF2-40B4-BE49-F238E27FC236}">
              <a16:creationId xmlns=""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107</xdr:row>
      <xdr:rowOff>19051</xdr:rowOff>
    </xdr:from>
    <xdr:to>
      <xdr:col>7</xdr:col>
      <xdr:colOff>771525</xdr:colOff>
      <xdr:row>126</xdr:row>
      <xdr:rowOff>119062</xdr:rowOff>
    </xdr:to>
    <xdr:graphicFrame macro="">
      <xdr:nvGraphicFramePr>
        <xdr:cNvPr id="6" name="Gráfico 5">
          <a:extLst>
            <a:ext uri="{FF2B5EF4-FFF2-40B4-BE49-F238E27FC236}">
              <a16:creationId xmlns=""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895350</xdr:colOff>
      <xdr:row>107</xdr:row>
      <xdr:rowOff>19049</xdr:rowOff>
    </xdr:from>
    <xdr:to>
      <xdr:col>15</xdr:col>
      <xdr:colOff>666750</xdr:colOff>
      <xdr:row>126</xdr:row>
      <xdr:rowOff>11906</xdr:rowOff>
    </xdr:to>
    <xdr:graphicFrame macro="">
      <xdr:nvGraphicFramePr>
        <xdr:cNvPr id="7" name="Gráfico 6">
          <a:extLst>
            <a:ext uri="{FF2B5EF4-FFF2-40B4-BE49-F238E27FC236}">
              <a16:creationId xmlns=""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74084</xdr:colOff>
      <xdr:row>0</xdr:row>
      <xdr:rowOff>52917</xdr:rowOff>
    </xdr:from>
    <xdr:to>
      <xdr:col>1</xdr:col>
      <xdr:colOff>994834</xdr:colOff>
      <xdr:row>1</xdr:row>
      <xdr:rowOff>148167</xdr:rowOff>
    </xdr:to>
    <xdr:sp macro="" textlink="">
      <xdr:nvSpPr>
        <xdr:cNvPr id="10" name="Rectángulo redondeado 9">
          <a:hlinkClick xmlns:r="http://schemas.openxmlformats.org/officeDocument/2006/relationships" r:id="rId9"/>
          <a:extLst>
            <a:ext uri="{FF2B5EF4-FFF2-40B4-BE49-F238E27FC236}">
              <a16:creationId xmlns="" xmlns:a16="http://schemas.microsoft.com/office/drawing/2014/main" id="{00000000-0008-0000-0B00-00000A000000}"/>
            </a:ext>
          </a:extLst>
        </xdr:cNvPr>
        <xdr:cNvSpPr/>
      </xdr:nvSpPr>
      <xdr:spPr>
        <a:xfrm>
          <a:off x="201084"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0</xdr:row>
      <xdr:rowOff>33618</xdr:rowOff>
    </xdr:from>
    <xdr:to>
      <xdr:col>15</xdr:col>
      <xdr:colOff>227671</xdr:colOff>
      <xdr:row>1</xdr:row>
      <xdr:rowOff>156746</xdr:rowOff>
    </xdr:to>
    <xdr:sp macro="" textlink="">
      <xdr:nvSpPr>
        <xdr:cNvPr id="12" name="Flecha izquierda 11">
          <a:hlinkClick xmlns:r="http://schemas.openxmlformats.org/officeDocument/2006/relationships" r:id="rId10"/>
          <a:extLst>
            <a:ext uri="{FF2B5EF4-FFF2-40B4-BE49-F238E27FC236}">
              <a16:creationId xmlns="" xmlns:a16="http://schemas.microsoft.com/office/drawing/2014/main" id="{00000000-0008-0000-0B00-00000C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0</xdr:row>
      <xdr:rowOff>35012</xdr:rowOff>
    </xdr:from>
    <xdr:to>
      <xdr:col>15</xdr:col>
      <xdr:colOff>844704</xdr:colOff>
      <xdr:row>1</xdr:row>
      <xdr:rowOff>158140</xdr:rowOff>
    </xdr:to>
    <xdr:sp macro="" textlink="">
      <xdr:nvSpPr>
        <xdr:cNvPr id="13" name="Flecha izquierda 12">
          <a:hlinkClick xmlns:r="http://schemas.openxmlformats.org/officeDocument/2006/relationships" r:id="rId11"/>
          <a:extLst>
            <a:ext uri="{FF2B5EF4-FFF2-40B4-BE49-F238E27FC236}">
              <a16:creationId xmlns="" xmlns:a16="http://schemas.microsoft.com/office/drawing/2014/main" id="{00000000-0008-0000-0B00-00000D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145</xdr:row>
      <xdr:rowOff>52917</xdr:rowOff>
    </xdr:from>
    <xdr:to>
      <xdr:col>1</xdr:col>
      <xdr:colOff>994834</xdr:colOff>
      <xdr:row>146</xdr:row>
      <xdr:rowOff>148167</xdr:rowOff>
    </xdr:to>
    <xdr:sp macro="" textlink="">
      <xdr:nvSpPr>
        <xdr:cNvPr id="17" name="Rectángulo redondeado 16">
          <a:hlinkClick xmlns:r="http://schemas.openxmlformats.org/officeDocument/2006/relationships" r:id="rId9"/>
          <a:extLst>
            <a:ext uri="{FF2B5EF4-FFF2-40B4-BE49-F238E27FC236}">
              <a16:creationId xmlns="" xmlns:a16="http://schemas.microsoft.com/office/drawing/2014/main" id="{00000000-0008-0000-0B00-000011000000}"/>
            </a:ext>
          </a:extLst>
        </xdr:cNvPr>
        <xdr:cNvSpPr/>
      </xdr:nvSpPr>
      <xdr:spPr>
        <a:xfrm>
          <a:off x="197349"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145</xdr:row>
      <xdr:rowOff>33618</xdr:rowOff>
    </xdr:from>
    <xdr:to>
      <xdr:col>15</xdr:col>
      <xdr:colOff>227671</xdr:colOff>
      <xdr:row>146</xdr:row>
      <xdr:rowOff>156746</xdr:rowOff>
    </xdr:to>
    <xdr:sp macro="" textlink="">
      <xdr:nvSpPr>
        <xdr:cNvPr id="18" name="Flecha izquierda 17">
          <a:hlinkClick xmlns:r="http://schemas.openxmlformats.org/officeDocument/2006/relationships" r:id="rId10"/>
          <a:extLst>
            <a:ext uri="{FF2B5EF4-FFF2-40B4-BE49-F238E27FC236}">
              <a16:creationId xmlns="" xmlns:a16="http://schemas.microsoft.com/office/drawing/2014/main" id="{00000000-0008-0000-0B00-000012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145</xdr:row>
      <xdr:rowOff>35012</xdr:rowOff>
    </xdr:from>
    <xdr:to>
      <xdr:col>15</xdr:col>
      <xdr:colOff>844704</xdr:colOff>
      <xdr:row>146</xdr:row>
      <xdr:rowOff>158140</xdr:rowOff>
    </xdr:to>
    <xdr:sp macro="" textlink="">
      <xdr:nvSpPr>
        <xdr:cNvPr id="19" name="Flecha izquierda 18">
          <a:hlinkClick xmlns:r="http://schemas.openxmlformats.org/officeDocument/2006/relationships" r:id="rId11"/>
          <a:extLst>
            <a:ext uri="{FF2B5EF4-FFF2-40B4-BE49-F238E27FC236}">
              <a16:creationId xmlns="" xmlns:a16="http://schemas.microsoft.com/office/drawing/2014/main" id="{00000000-0008-0000-0B00-000013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154159</xdr:colOff>
      <xdr:row>24</xdr:row>
      <xdr:rowOff>119062</xdr:rowOff>
    </xdr:from>
    <xdr:to>
      <xdr:col>16</xdr:col>
      <xdr:colOff>373856</xdr:colOff>
      <xdr:row>39</xdr:row>
      <xdr:rowOff>154781</xdr:rowOff>
    </xdr:to>
    <xdr:graphicFrame macro="">
      <xdr:nvGraphicFramePr>
        <xdr:cNvPr id="2" name="Gráfico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329872</xdr:colOff>
      <xdr:row>40</xdr:row>
      <xdr:rowOff>3501</xdr:rowOff>
    </xdr:from>
    <xdr:to>
      <xdr:col>16</xdr:col>
      <xdr:colOff>370416</xdr:colOff>
      <xdr:row>57</xdr:row>
      <xdr:rowOff>222716</xdr:rowOff>
    </xdr:to>
    <xdr:graphicFrame macro="">
      <xdr:nvGraphicFramePr>
        <xdr:cNvPr id="3" name="Gráfico 2">
          <a:extLst>
            <a:ext uri="{FF2B5EF4-FFF2-40B4-BE49-F238E27FC236}">
              <a16:creationId xmlns=""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168087</xdr:colOff>
      <xdr:row>4</xdr:row>
      <xdr:rowOff>50425</xdr:rowOff>
    </xdr:from>
    <xdr:to>
      <xdr:col>16</xdr:col>
      <xdr:colOff>352425</xdr:colOff>
      <xdr:row>24</xdr:row>
      <xdr:rowOff>46924</xdr:rowOff>
    </xdr:to>
    <xdr:graphicFrame macro="">
      <xdr:nvGraphicFramePr>
        <xdr:cNvPr id="4" name="Gráfico 3">
          <a:extLst>
            <a:ext uri="{FF2B5EF4-FFF2-40B4-BE49-F238E27FC236}">
              <a16:creationId xmlns=""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83344</xdr:colOff>
      <xdr:row>0</xdr:row>
      <xdr:rowOff>47625</xdr:rowOff>
    </xdr:from>
    <xdr:to>
      <xdr:col>1</xdr:col>
      <xdr:colOff>1004094</xdr:colOff>
      <xdr:row>1</xdr:row>
      <xdr:rowOff>142875</xdr:rowOff>
    </xdr:to>
    <xdr:sp macro="" textlink="">
      <xdr:nvSpPr>
        <xdr:cNvPr id="6" name="Rectángulo redondeado 5">
          <a:hlinkClick xmlns:r="http://schemas.openxmlformats.org/officeDocument/2006/relationships" r:id="rId4"/>
          <a:extLst>
            <a:ext uri="{FF2B5EF4-FFF2-40B4-BE49-F238E27FC236}">
              <a16:creationId xmlns="" xmlns:a16="http://schemas.microsoft.com/office/drawing/2014/main" id="{00000000-0008-0000-0D00-000006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0</xdr:row>
      <xdr:rowOff>23812</xdr:rowOff>
    </xdr:from>
    <xdr:to>
      <xdr:col>15</xdr:col>
      <xdr:colOff>692014</xdr:colOff>
      <xdr:row>1</xdr:row>
      <xdr:rowOff>146940</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0D00-000007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0</xdr:row>
      <xdr:rowOff>25206</xdr:rowOff>
    </xdr:from>
    <xdr:to>
      <xdr:col>16</xdr:col>
      <xdr:colOff>547047</xdr:colOff>
      <xdr:row>1</xdr:row>
      <xdr:rowOff>148334</xdr:rowOff>
    </xdr:to>
    <xdr:sp macro="" textlink="">
      <xdr:nvSpPr>
        <xdr:cNvPr id="8" name="Flecha izquierda 7">
          <a:hlinkClick xmlns:r="http://schemas.openxmlformats.org/officeDocument/2006/relationships" r:id="rId6"/>
          <a:extLst>
            <a:ext uri="{FF2B5EF4-FFF2-40B4-BE49-F238E27FC236}">
              <a16:creationId xmlns="" xmlns:a16="http://schemas.microsoft.com/office/drawing/2014/main" id="{00000000-0008-0000-0D00-000008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83344</xdr:colOff>
      <xdr:row>101</xdr:row>
      <xdr:rowOff>47625</xdr:rowOff>
    </xdr:from>
    <xdr:to>
      <xdr:col>1</xdr:col>
      <xdr:colOff>1004094</xdr:colOff>
      <xdr:row>102</xdr:row>
      <xdr:rowOff>142875</xdr:rowOff>
    </xdr:to>
    <xdr:sp macro="" textlink="">
      <xdr:nvSpPr>
        <xdr:cNvPr id="9" name="Rectángulo redondeado 8">
          <a:hlinkClick xmlns:r="http://schemas.openxmlformats.org/officeDocument/2006/relationships" r:id="rId4"/>
          <a:extLst>
            <a:ext uri="{FF2B5EF4-FFF2-40B4-BE49-F238E27FC236}">
              <a16:creationId xmlns="" xmlns:a16="http://schemas.microsoft.com/office/drawing/2014/main" id="{00000000-0008-0000-0D00-000009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101</xdr:row>
      <xdr:rowOff>23812</xdr:rowOff>
    </xdr:from>
    <xdr:to>
      <xdr:col>15</xdr:col>
      <xdr:colOff>692014</xdr:colOff>
      <xdr:row>102</xdr:row>
      <xdr:rowOff>146940</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0D00-00000A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101</xdr:row>
      <xdr:rowOff>25206</xdr:rowOff>
    </xdr:from>
    <xdr:to>
      <xdr:col>16</xdr:col>
      <xdr:colOff>547047</xdr:colOff>
      <xdr:row>102</xdr:row>
      <xdr:rowOff>148334</xdr:rowOff>
    </xdr:to>
    <xdr:sp macro="" textlink="">
      <xdr:nvSpPr>
        <xdr:cNvPr id="11" name="Flecha izquierda 10">
          <a:hlinkClick xmlns:r="http://schemas.openxmlformats.org/officeDocument/2006/relationships" r:id="rId6"/>
          <a:extLst>
            <a:ext uri="{FF2B5EF4-FFF2-40B4-BE49-F238E27FC236}">
              <a16:creationId xmlns="" xmlns:a16="http://schemas.microsoft.com/office/drawing/2014/main" id="{00000000-0008-0000-0D00-00000B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supertransporte.gov.co/index.php/superintendencia-delegada-de-puertos/estadisticas-trafico-portuario-en-colombia/"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www.sipg.gov.co/Sipg/Inicio/SectorHidrocarburos/Precios/PreciosCiudades/tabid/113/language/es-CO/Default.aspx"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sinergox.xm.com.co/infms/Paginas/Informe-mensules-de-analisis-del-mercado.aspx?RootFolder=%2Finfms%2FInformes%20Mensuales%2F2022&amp;FolderCTID=0x012000C6B40FAEE443284C93541A299035CDAF&amp;View=%7B2F6EFE74%2D3DEB%2D4A58%2D96C8%2D157223B1A373%7D" TargetMode="External"/><Relationship Id="rId1" Type="http://schemas.openxmlformats.org/officeDocument/2006/relationships/hyperlink" Target="https://www.xm.com.co/nuestra-empresa/informes/informes-de-la-operacion-y-el-mercado/informes-mensuales-de-analisis-del-mercado" TargetMode="External"/><Relationship Id="rId4"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policia.gov.co/grupo-informacion-criminalidad/estadistica-delictiva"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
  <sheetViews>
    <sheetView showGridLines="0" showRowColHeaders="0" tabSelected="1" zoomScaleNormal="100" workbookViewId="0">
      <selection activeCell="O30" sqref="O30"/>
    </sheetView>
  </sheetViews>
  <sheetFormatPr baseColWidth="10" defaultColWidth="8.42578125" defaultRowHeight="15" x14ac:dyDescent="0.25"/>
  <cols>
    <col min="1" max="22" width="8.42578125" style="1"/>
    <col min="23" max="23" width="5.42578125" style="1" customWidth="1"/>
    <col min="24" max="16384" width="8.42578125" style="1"/>
  </cols>
  <sheetData>
    <row r="1" spans="1:36" x14ac:dyDescent="0.25">
      <c r="A1"/>
      <c r="B1"/>
      <c r="C1"/>
      <c r="D1"/>
      <c r="E1"/>
      <c r="F1"/>
      <c r="G1"/>
      <c r="H1"/>
      <c r="I1"/>
      <c r="J1"/>
      <c r="K1"/>
      <c r="L1"/>
      <c r="M1"/>
      <c r="N1"/>
      <c r="O1"/>
      <c r="P1"/>
      <c r="Q1"/>
      <c r="R1"/>
      <c r="S1"/>
      <c r="T1"/>
      <c r="U1"/>
      <c r="V1"/>
      <c r="W1"/>
      <c r="X1"/>
      <c r="Y1"/>
      <c r="Z1"/>
      <c r="AA1"/>
      <c r="AB1"/>
      <c r="AC1"/>
      <c r="AD1"/>
      <c r="AE1"/>
      <c r="AF1"/>
      <c r="AG1"/>
      <c r="AH1"/>
      <c r="AI1"/>
      <c r="AJ1"/>
    </row>
    <row r="2" spans="1:36" ht="16.5" customHeight="1" x14ac:dyDescent="0.25">
      <c r="A2"/>
      <c r="B2"/>
      <c r="C2"/>
      <c r="D2"/>
      <c r="E2"/>
      <c r="F2"/>
      <c r="G2"/>
      <c r="H2"/>
      <c r="I2"/>
      <c r="J2"/>
      <c r="K2"/>
      <c r="L2"/>
      <c r="M2"/>
      <c r="N2"/>
      <c r="O2"/>
      <c r="P2"/>
      <c r="Q2"/>
      <c r="R2"/>
      <c r="S2"/>
      <c r="T2"/>
      <c r="U2"/>
      <c r="V2"/>
      <c r="W2"/>
      <c r="X2"/>
      <c r="Y2"/>
      <c r="Z2"/>
      <c r="AA2"/>
      <c r="AB2"/>
      <c r="AC2"/>
      <c r="AD2"/>
      <c r="AE2"/>
      <c r="AF2"/>
      <c r="AG2"/>
      <c r="AH2"/>
      <c r="AI2"/>
      <c r="AJ2"/>
    </row>
    <row r="3" spans="1:36" ht="16.5" customHeight="1" x14ac:dyDescent="0.25">
      <c r="A3"/>
      <c r="B3"/>
      <c r="C3"/>
      <c r="D3"/>
      <c r="E3"/>
      <c r="F3"/>
      <c r="G3"/>
      <c r="H3"/>
      <c r="I3"/>
      <c r="J3"/>
      <c r="K3"/>
      <c r="L3"/>
      <c r="M3"/>
      <c r="N3"/>
      <c r="O3"/>
      <c r="P3"/>
      <c r="Q3"/>
      <c r="R3"/>
      <c r="S3"/>
      <c r="T3"/>
      <c r="U3"/>
      <c r="V3"/>
      <c r="W3"/>
      <c r="X3"/>
      <c r="Y3"/>
      <c r="Z3"/>
      <c r="AA3"/>
      <c r="AB3"/>
      <c r="AC3"/>
      <c r="AD3"/>
      <c r="AE3"/>
      <c r="AF3"/>
      <c r="AG3"/>
      <c r="AH3"/>
      <c r="AI3"/>
      <c r="AJ3"/>
    </row>
    <row r="4" spans="1:36" ht="16.5" customHeight="1" x14ac:dyDescent="0.25">
      <c r="A4"/>
      <c r="B4"/>
      <c r="C4"/>
      <c r="D4"/>
      <c r="E4"/>
      <c r="F4"/>
      <c r="G4"/>
      <c r="H4"/>
      <c r="I4"/>
      <c r="J4"/>
      <c r="K4"/>
      <c r="L4"/>
      <c r="M4"/>
      <c r="N4"/>
      <c r="O4"/>
      <c r="P4"/>
      <c r="Q4"/>
      <c r="R4"/>
      <c r="S4"/>
      <c r="T4"/>
      <c r="U4"/>
      <c r="V4"/>
      <c r="W4"/>
      <c r="X4"/>
      <c r="Y4"/>
      <c r="Z4"/>
      <c r="AA4"/>
      <c r="AB4"/>
      <c r="AC4"/>
      <c r="AD4"/>
      <c r="AE4"/>
      <c r="AF4"/>
      <c r="AG4"/>
      <c r="AH4"/>
      <c r="AI4"/>
      <c r="AJ4"/>
    </row>
    <row r="5" spans="1:36" ht="16.5" customHeight="1" x14ac:dyDescent="0.25">
      <c r="A5"/>
      <c r="B5"/>
      <c r="C5"/>
      <c r="D5"/>
      <c r="E5"/>
      <c r="F5"/>
      <c r="G5"/>
      <c r="H5"/>
      <c r="I5"/>
      <c r="J5"/>
      <c r="K5"/>
      <c r="L5"/>
      <c r="M5"/>
      <c r="N5"/>
      <c r="O5"/>
      <c r="P5"/>
      <c r="Q5"/>
      <c r="R5"/>
      <c r="S5"/>
      <c r="T5"/>
      <c r="U5"/>
      <c r="V5"/>
      <c r="W5"/>
      <c r="X5"/>
      <c r="Y5"/>
      <c r="Z5"/>
      <c r="AA5"/>
      <c r="AB5"/>
      <c r="AC5"/>
      <c r="AD5"/>
      <c r="AE5"/>
      <c r="AF5"/>
      <c r="AG5"/>
      <c r="AH5"/>
      <c r="AI5"/>
      <c r="AJ5"/>
    </row>
    <row r="6" spans="1:36" ht="16.5" customHeight="1" x14ac:dyDescent="0.25">
      <c r="A6"/>
      <c r="B6"/>
      <c r="C6"/>
      <c r="D6"/>
      <c r="E6"/>
      <c r="F6"/>
      <c r="G6"/>
      <c r="H6"/>
      <c r="I6"/>
      <c r="J6"/>
      <c r="K6"/>
      <c r="L6"/>
      <c r="M6"/>
      <c r="N6"/>
      <c r="O6"/>
      <c r="P6"/>
      <c r="Q6"/>
      <c r="R6"/>
      <c r="S6"/>
      <c r="T6"/>
      <c r="U6"/>
      <c r="V6"/>
      <c r="W6"/>
      <c r="X6"/>
      <c r="Y6"/>
      <c r="Z6"/>
      <c r="AA6"/>
      <c r="AB6"/>
      <c r="AC6"/>
      <c r="AD6"/>
      <c r="AE6"/>
      <c r="AF6"/>
      <c r="AG6"/>
      <c r="AH6"/>
      <c r="AI6"/>
      <c r="AJ6"/>
    </row>
    <row r="7" spans="1:36" ht="16.5" customHeight="1" x14ac:dyDescent="0.25">
      <c r="A7"/>
      <c r="B7"/>
      <c r="C7"/>
      <c r="D7"/>
      <c r="E7"/>
      <c r="F7"/>
      <c r="G7"/>
      <c r="H7"/>
      <c r="I7"/>
      <c r="J7"/>
      <c r="K7"/>
      <c r="L7"/>
      <c r="M7"/>
      <c r="N7"/>
      <c r="O7"/>
      <c r="P7"/>
      <c r="Q7"/>
      <c r="R7"/>
      <c r="S7"/>
      <c r="T7"/>
      <c r="U7"/>
      <c r="V7"/>
      <c r="W7"/>
      <c r="X7"/>
      <c r="Y7"/>
      <c r="Z7"/>
      <c r="AA7"/>
      <c r="AB7"/>
      <c r="AC7"/>
      <c r="AD7"/>
      <c r="AE7"/>
      <c r="AF7"/>
      <c r="AG7"/>
      <c r="AH7"/>
      <c r="AI7"/>
      <c r="AJ7"/>
    </row>
    <row r="8" spans="1:36" ht="16.5" customHeight="1" x14ac:dyDescent="0.25">
      <c r="A8"/>
      <c r="B8"/>
      <c r="C8"/>
      <c r="D8"/>
      <c r="E8"/>
      <c r="F8"/>
      <c r="G8"/>
      <c r="H8"/>
      <c r="I8"/>
      <c r="J8"/>
      <c r="K8"/>
      <c r="L8"/>
      <c r="M8"/>
      <c r="N8"/>
      <c r="O8"/>
      <c r="P8"/>
      <c r="Q8"/>
      <c r="R8"/>
      <c r="S8"/>
      <c r="T8"/>
      <c r="U8"/>
      <c r="V8"/>
      <c r="W8"/>
      <c r="X8"/>
      <c r="Y8"/>
      <c r="Z8"/>
      <c r="AA8"/>
      <c r="AB8"/>
      <c r="AC8"/>
      <c r="AD8"/>
      <c r="AE8"/>
      <c r="AF8"/>
      <c r="AG8"/>
      <c r="AH8"/>
      <c r="AI8"/>
      <c r="AJ8"/>
    </row>
    <row r="9" spans="1:36" ht="16.5" customHeight="1" x14ac:dyDescent="0.25">
      <c r="A9"/>
      <c r="B9"/>
      <c r="C9"/>
      <c r="D9"/>
      <c r="E9"/>
      <c r="F9"/>
      <c r="G9"/>
      <c r="H9"/>
      <c r="I9"/>
      <c r="J9"/>
      <c r="K9"/>
      <c r="L9"/>
      <c r="M9"/>
      <c r="N9"/>
      <c r="O9"/>
      <c r="P9"/>
      <c r="Q9"/>
      <c r="R9"/>
      <c r="S9"/>
      <c r="T9"/>
      <c r="U9"/>
      <c r="V9"/>
      <c r="W9"/>
      <c r="X9"/>
      <c r="Y9"/>
      <c r="Z9"/>
      <c r="AA9"/>
      <c r="AB9"/>
      <c r="AC9"/>
      <c r="AD9"/>
      <c r="AE9"/>
      <c r="AF9"/>
      <c r="AG9"/>
      <c r="AH9"/>
      <c r="AI9"/>
      <c r="AJ9"/>
    </row>
    <row r="10" spans="1:36" ht="16.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row>
    <row r="11" spans="1:36" ht="16.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6.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row>
    <row r="13" spans="1:36" ht="16.5"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6.5"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row>
    <row r="15" spans="1:36" ht="16.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6.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row>
    <row r="17" spans="1:36" ht="16.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row>
    <row r="18" spans="1:36" ht="16.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row>
    <row r="19" spans="1:36" ht="16.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row>
    <row r="20" spans="1:36" ht="16.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row>
    <row r="21" spans="1:36" ht="16.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row>
    <row r="22" spans="1:36" ht="16.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row>
    <row r="23" spans="1:36" ht="1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row>
    <row r="24" spans="1:36" ht="1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row>
    <row r="25" spans="1:36" ht="1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row>
    <row r="26" spans="1:36"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row>
    <row r="27" spans="1:36"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row>
    <row r="28" spans="1:36"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row>
    <row r="29" spans="1:36"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row>
    <row r="30" spans="1:36"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row>
    <row r="31" spans="1:36"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row>
    <row r="32" spans="1:36"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row>
    <row r="33" spans="1:36"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row>
    <row r="34" spans="1:36"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36"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row>
    <row r="36" spans="1:36"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row>
    <row r="37" spans="1:36"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row>
    <row r="38" spans="1:36"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row>
    <row r="39" spans="1:36"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row>
    <row r="40" spans="1:36"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row>
    <row r="41" spans="1:36"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row>
    <row r="71" spans="1:36"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row>
    <row r="72" spans="1:36"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row>
    <row r="73" spans="1:36"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row>
    <row r="74" spans="1:36"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row>
    <row r="75" spans="1:36"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row>
    <row r="76" spans="1:36"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row>
    <row r="77" spans="1:36"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row>
    <row r="78" spans="1:36"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row>
    <row r="79" spans="1:36"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row>
    <row r="80" spans="1:36"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row>
    <row r="81" spans="1:36"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row>
    <row r="82" spans="1:36"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row>
    <row r="83" spans="1:36"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row>
    <row r="84" spans="1:36"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row>
    <row r="85" spans="1:36"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row>
    <row r="86" spans="1:36"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row>
    <row r="87" spans="1:36"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row>
    <row r="88" spans="1:36"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row>
    <row r="89" spans="1:36"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row>
    <row r="90" spans="1:36"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row>
    <row r="91" spans="1:36"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row>
    <row r="92" spans="1:36"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row>
    <row r="93" spans="1:36"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row>
    <row r="94" spans="1:36"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row>
    <row r="95" spans="1:36"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row>
    <row r="96" spans="1:36"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row>
    <row r="97" spans="1:36"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row>
    <row r="98" spans="1:36"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row>
    <row r="99" spans="1:36"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row>
    <row r="100" spans="1:36"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sheetData>
  <sheetProtection algorithmName="SHA-512" hashValue="3uICX57dt0/Ua/5kl0FEQ98fIRg9f4oFXkHig3fYUYR2uN8GvdL1VyhTMx5+Lf8U5WLg0d+cJ7mR1O/vZ90NSg==" saltValue="8jUq/CREOLLKnvbLscAO1Q==" spinCount="100000" sheet="1" objects="1" scenarios="1"/>
  <pageMargins left="0.70866141732283472" right="0.70866141732283472" top="0.74803149606299213" bottom="0.74803149606299213" header="0.31496062992125984" footer="0.31496062992125984"/>
  <pageSetup scale="62" orientation="landscape" r:id="rId1"/>
  <rowBreaks count="1" manualBreakCount="1">
    <brk id="32" max="16383" man="1"/>
  </rowBreaks>
  <colBreaks count="1" manualBreakCount="1">
    <brk id="2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182"/>
  <sheetViews>
    <sheetView topLeftCell="H1" zoomScale="80" zoomScaleNormal="80" workbookViewId="0">
      <pane ySplit="2" topLeftCell="A15" activePane="bottomLeft" state="frozen"/>
      <selection activeCell="P19" sqref="P19"/>
      <selection pane="bottomLeft" activeCell="K149" sqref="K149"/>
    </sheetView>
  </sheetViews>
  <sheetFormatPr baseColWidth="10" defaultColWidth="11.42578125" defaultRowHeight="15" x14ac:dyDescent="0.25"/>
  <cols>
    <col min="2" max="2" width="14.85546875" customWidth="1"/>
    <col min="3" max="3" width="14.5703125" customWidth="1"/>
    <col min="4" max="4" width="14.7109375" customWidth="1"/>
    <col min="5" max="5" width="12.140625" customWidth="1"/>
    <col min="6" max="6" width="15.140625" bestFit="1" customWidth="1"/>
    <col min="7" max="7" width="14" customWidth="1"/>
    <col min="10" max="10" width="17.7109375" customWidth="1"/>
    <col min="11" max="11" width="17.140625" customWidth="1"/>
    <col min="12" max="12" width="16.42578125" customWidth="1"/>
    <col min="14" max="14" width="13.7109375" bestFit="1" customWidth="1"/>
    <col min="15" max="15" width="13.42578125" bestFit="1" customWidth="1"/>
  </cols>
  <sheetData>
    <row r="1" spans="1:15" ht="15.75" x14ac:dyDescent="0.25">
      <c r="A1" s="680" t="s">
        <v>162</v>
      </c>
      <c r="B1" s="680"/>
      <c r="C1" s="680"/>
      <c r="E1" s="677" t="s">
        <v>163</v>
      </c>
      <c r="F1" s="677"/>
      <c r="G1" s="677"/>
      <c r="I1" s="677" t="s">
        <v>164</v>
      </c>
      <c r="J1" s="677"/>
      <c r="K1" s="677"/>
      <c r="M1" s="677" t="s">
        <v>165</v>
      </c>
      <c r="N1" s="677"/>
      <c r="O1" s="677"/>
    </row>
    <row r="2" spans="1:15" x14ac:dyDescent="0.25">
      <c r="A2" s="34"/>
      <c r="B2" s="34" t="s">
        <v>166</v>
      </c>
      <c r="C2" s="34" t="s">
        <v>167</v>
      </c>
      <c r="E2" s="34"/>
      <c r="F2" s="34" t="s">
        <v>168</v>
      </c>
      <c r="G2" s="34" t="s">
        <v>169</v>
      </c>
      <c r="I2" s="34" t="s">
        <v>170</v>
      </c>
      <c r="J2" s="34" t="s">
        <v>162</v>
      </c>
      <c r="K2" s="34" t="s">
        <v>163</v>
      </c>
      <c r="M2" s="34" t="s">
        <v>171</v>
      </c>
      <c r="N2" s="34" t="s">
        <v>163</v>
      </c>
      <c r="O2" s="34" t="s">
        <v>162</v>
      </c>
    </row>
    <row r="3" spans="1:15" ht="18" x14ac:dyDescent="0.35">
      <c r="A3" s="32">
        <v>40544</v>
      </c>
      <c r="B3" s="29">
        <v>3782</v>
      </c>
      <c r="C3" s="30"/>
      <c r="E3" s="33">
        <v>40544</v>
      </c>
      <c r="F3" s="29">
        <v>3769.1</v>
      </c>
      <c r="G3" s="30">
        <v>2137142.5144500001</v>
      </c>
      <c r="I3" s="32">
        <v>40544</v>
      </c>
      <c r="J3" s="29">
        <f>B3</f>
        <v>3782</v>
      </c>
      <c r="K3" s="29">
        <f>F3</f>
        <v>3769.1</v>
      </c>
    </row>
    <row r="4" spans="1:15" ht="18" x14ac:dyDescent="0.35">
      <c r="A4" s="32">
        <v>40575</v>
      </c>
      <c r="B4" s="29">
        <v>3948</v>
      </c>
      <c r="C4" s="30"/>
      <c r="E4" s="33">
        <v>40575</v>
      </c>
      <c r="F4" s="29">
        <v>3775.6</v>
      </c>
      <c r="G4" s="30">
        <v>2114293.4286599993</v>
      </c>
      <c r="I4" s="32">
        <v>40575</v>
      </c>
      <c r="J4" s="29">
        <f t="shared" ref="J4:J67" si="0">B4</f>
        <v>3948</v>
      </c>
      <c r="K4" s="29">
        <f t="shared" ref="K4:K67" si="1">F4</f>
        <v>3775.6</v>
      </c>
    </row>
    <row r="5" spans="1:15" ht="18" x14ac:dyDescent="0.35">
      <c r="A5" s="32">
        <v>40603</v>
      </c>
      <c r="B5" s="29">
        <v>4899.3999999999996</v>
      </c>
      <c r="C5" s="30"/>
      <c r="E5" s="33">
        <v>40603</v>
      </c>
      <c r="F5" s="29">
        <v>4644.7</v>
      </c>
      <c r="G5" s="30">
        <v>2086261.4125599999</v>
      </c>
      <c r="I5" s="32">
        <v>40603</v>
      </c>
      <c r="J5" s="29">
        <f t="shared" si="0"/>
        <v>4899.3999999999996</v>
      </c>
      <c r="K5" s="29">
        <f t="shared" si="1"/>
        <v>4644.7</v>
      </c>
    </row>
    <row r="6" spans="1:15" ht="18" x14ac:dyDescent="0.35">
      <c r="A6" s="32">
        <v>40634</v>
      </c>
      <c r="B6" s="29">
        <v>4697.3</v>
      </c>
      <c r="C6" s="30"/>
      <c r="E6" s="33">
        <v>40634</v>
      </c>
      <c r="F6" s="29">
        <v>4206.2</v>
      </c>
      <c r="G6" s="30">
        <v>2142440.9476899956</v>
      </c>
      <c r="I6" s="32">
        <v>40634</v>
      </c>
      <c r="J6" s="29">
        <f t="shared" si="0"/>
        <v>4697.3</v>
      </c>
      <c r="K6" s="29">
        <f t="shared" si="1"/>
        <v>4206.2</v>
      </c>
    </row>
    <row r="7" spans="1:15" ht="18" x14ac:dyDescent="0.35">
      <c r="A7" s="32">
        <v>40664</v>
      </c>
      <c r="B7" s="29">
        <v>4703.8999999999996</v>
      </c>
      <c r="C7" s="30">
        <v>12631260.342510002</v>
      </c>
      <c r="E7" s="33">
        <v>40664</v>
      </c>
      <c r="F7" s="29">
        <v>4931.3</v>
      </c>
      <c r="G7" s="30">
        <v>2401241.06299</v>
      </c>
      <c r="I7" s="32">
        <v>40664</v>
      </c>
      <c r="J7" s="29">
        <f t="shared" si="0"/>
        <v>4703.8999999999996</v>
      </c>
      <c r="K7" s="29">
        <f t="shared" si="1"/>
        <v>4931.3</v>
      </c>
    </row>
    <row r="8" spans="1:15" ht="18" x14ac:dyDescent="0.35">
      <c r="A8" s="32">
        <v>40695</v>
      </c>
      <c r="B8" s="29">
        <v>4709.1000000000004</v>
      </c>
      <c r="C8" s="30">
        <v>9907656.9263499938</v>
      </c>
      <c r="E8" s="33">
        <v>40695</v>
      </c>
      <c r="F8" s="29">
        <v>4552.7</v>
      </c>
      <c r="G8" s="30">
        <v>2358460.5881700004</v>
      </c>
      <c r="I8" s="32">
        <v>40695</v>
      </c>
      <c r="J8" s="29">
        <f t="shared" si="0"/>
        <v>4709.1000000000004</v>
      </c>
      <c r="K8" s="29">
        <f t="shared" si="1"/>
        <v>4552.7</v>
      </c>
    </row>
    <row r="9" spans="1:15" ht="18" x14ac:dyDescent="0.35">
      <c r="A9" s="32">
        <v>40725</v>
      </c>
      <c r="B9" s="29">
        <v>4890.3999999999996</v>
      </c>
      <c r="C9" s="30">
        <v>11343536.707210012</v>
      </c>
      <c r="E9" s="33">
        <v>40725</v>
      </c>
      <c r="F9" s="29">
        <v>4564.3</v>
      </c>
      <c r="G9" s="30">
        <v>2204827.8136400008</v>
      </c>
      <c r="I9" s="32">
        <v>40725</v>
      </c>
      <c r="J9" s="29">
        <f t="shared" si="0"/>
        <v>4890.3999999999996</v>
      </c>
      <c r="K9" s="29">
        <f t="shared" si="1"/>
        <v>4564.3</v>
      </c>
    </row>
    <row r="10" spans="1:15" ht="18" x14ac:dyDescent="0.35">
      <c r="A10" s="32">
        <v>40756</v>
      </c>
      <c r="B10" s="29">
        <v>4965.2</v>
      </c>
      <c r="C10" s="30">
        <v>12687795.156339997</v>
      </c>
      <c r="E10" s="33">
        <v>40756</v>
      </c>
      <c r="F10" s="29">
        <v>4756.8</v>
      </c>
      <c r="G10" s="30">
        <v>2113372.4028999982</v>
      </c>
      <c r="I10" s="32">
        <v>40756</v>
      </c>
      <c r="J10" s="29">
        <f t="shared" si="0"/>
        <v>4965.2</v>
      </c>
      <c r="K10" s="29">
        <f t="shared" si="1"/>
        <v>4756.8</v>
      </c>
    </row>
    <row r="11" spans="1:15" ht="18" x14ac:dyDescent="0.35">
      <c r="A11" s="32">
        <v>40787</v>
      </c>
      <c r="B11" s="29">
        <v>4544.2</v>
      </c>
      <c r="C11" s="30">
        <v>10974443.245379999</v>
      </c>
      <c r="E11" s="33">
        <v>40787</v>
      </c>
      <c r="F11" s="29">
        <v>5067.1000000000004</v>
      </c>
      <c r="G11" s="30">
        <v>2378522.1223500003</v>
      </c>
      <c r="I11" s="32">
        <v>40787</v>
      </c>
      <c r="J11" s="29">
        <f t="shared" si="0"/>
        <v>4544.2</v>
      </c>
      <c r="K11" s="29">
        <f t="shared" si="1"/>
        <v>5067.1000000000004</v>
      </c>
    </row>
    <row r="12" spans="1:15" ht="18" x14ac:dyDescent="0.35">
      <c r="A12" s="32">
        <v>40817</v>
      </c>
      <c r="B12" s="29">
        <v>4713.5</v>
      </c>
      <c r="C12" s="30">
        <v>9907646.4583800025</v>
      </c>
      <c r="E12" s="33">
        <v>40817</v>
      </c>
      <c r="F12" s="29">
        <v>4842</v>
      </c>
      <c r="G12" s="30">
        <v>2226270.2341800015</v>
      </c>
      <c r="I12" s="32">
        <v>40817</v>
      </c>
      <c r="J12" s="29">
        <f t="shared" si="0"/>
        <v>4713.5</v>
      </c>
      <c r="K12" s="29">
        <f t="shared" si="1"/>
        <v>4842</v>
      </c>
    </row>
    <row r="13" spans="1:15" ht="18" x14ac:dyDescent="0.35">
      <c r="A13" s="32">
        <v>40848</v>
      </c>
      <c r="B13" s="29">
        <v>5154.8</v>
      </c>
      <c r="C13" s="30">
        <v>10324646.905509999</v>
      </c>
      <c r="E13" s="33">
        <v>40848</v>
      </c>
      <c r="F13" s="29">
        <v>5060.5</v>
      </c>
      <c r="G13" s="30">
        <v>2389732.327959999</v>
      </c>
      <c r="I13" s="32">
        <v>40848</v>
      </c>
      <c r="J13" s="29">
        <f t="shared" si="0"/>
        <v>5154.8</v>
      </c>
      <c r="K13" s="29">
        <f t="shared" si="1"/>
        <v>5060.5</v>
      </c>
      <c r="M13" s="677" t="s">
        <v>165</v>
      </c>
      <c r="N13" s="677"/>
      <c r="O13" s="677"/>
    </row>
    <row r="14" spans="1:15" ht="18" x14ac:dyDescent="0.35">
      <c r="A14" s="32">
        <v>40878</v>
      </c>
      <c r="B14" s="29">
        <v>5554.4</v>
      </c>
      <c r="C14" s="30">
        <v>11962863.17305724</v>
      </c>
      <c r="E14" s="33">
        <v>40878</v>
      </c>
      <c r="F14" s="29">
        <v>4504.6000000000004</v>
      </c>
      <c r="G14" s="30">
        <v>1731914.6399299987</v>
      </c>
      <c r="I14" s="32">
        <v>40878</v>
      </c>
      <c r="J14" s="29">
        <f t="shared" si="0"/>
        <v>5554.4</v>
      </c>
      <c r="K14" s="29">
        <f t="shared" si="1"/>
        <v>4504.6000000000004</v>
      </c>
      <c r="M14" s="34" t="s">
        <v>171</v>
      </c>
      <c r="N14" s="34" t="s">
        <v>163</v>
      </c>
      <c r="O14" s="34" t="s">
        <v>162</v>
      </c>
    </row>
    <row r="15" spans="1:15" ht="18" x14ac:dyDescent="0.35">
      <c r="A15" s="32">
        <v>40909</v>
      </c>
      <c r="B15" s="29">
        <v>4691</v>
      </c>
      <c r="C15" s="30">
        <v>10492721.66014</v>
      </c>
      <c r="E15" s="33">
        <v>40909</v>
      </c>
      <c r="F15" s="29">
        <v>4446.1000000000004</v>
      </c>
      <c r="G15" s="30">
        <v>2331712.4000199977</v>
      </c>
      <c r="I15" s="32">
        <v>40909</v>
      </c>
      <c r="J15" s="29">
        <f t="shared" si="0"/>
        <v>4691</v>
      </c>
      <c r="K15" s="29">
        <f t="shared" si="1"/>
        <v>4446.1000000000004</v>
      </c>
      <c r="M15" s="32">
        <v>40909</v>
      </c>
      <c r="N15" s="30">
        <f>G15</f>
        <v>2331712.4000199977</v>
      </c>
      <c r="O15" s="30">
        <f>C15</f>
        <v>10492721.66014</v>
      </c>
    </row>
    <row r="16" spans="1:15" ht="18" x14ac:dyDescent="0.35">
      <c r="A16" s="32">
        <v>40940</v>
      </c>
      <c r="B16" s="29">
        <v>4836</v>
      </c>
      <c r="C16" s="30">
        <v>10478575.516790003</v>
      </c>
      <c r="E16" s="33">
        <v>40940</v>
      </c>
      <c r="F16" s="29">
        <v>4596</v>
      </c>
      <c r="G16" s="30">
        <v>2520232.3332300005</v>
      </c>
      <c r="I16" s="32">
        <v>40940</v>
      </c>
      <c r="J16" s="29">
        <f t="shared" si="0"/>
        <v>4836</v>
      </c>
      <c r="K16" s="29">
        <f t="shared" si="1"/>
        <v>4596</v>
      </c>
      <c r="M16" s="32">
        <v>40940</v>
      </c>
      <c r="N16" s="30">
        <f t="shared" ref="N16:N79" si="2">G16</f>
        <v>2520232.3332300005</v>
      </c>
      <c r="O16" s="30">
        <f t="shared" ref="O16:O79" si="3">C16</f>
        <v>10478575.516790003</v>
      </c>
    </row>
    <row r="17" spans="1:15" ht="18" x14ac:dyDescent="0.35">
      <c r="A17" s="32">
        <v>40969</v>
      </c>
      <c r="B17" s="29">
        <v>5687.4</v>
      </c>
      <c r="C17" s="30">
        <v>12001380.775509998</v>
      </c>
      <c r="E17" s="33">
        <v>40969</v>
      </c>
      <c r="F17" s="29">
        <v>5001.5</v>
      </c>
      <c r="G17" s="30">
        <v>2566410.2872199998</v>
      </c>
      <c r="I17" s="32">
        <v>40969</v>
      </c>
      <c r="J17" s="29">
        <f t="shared" si="0"/>
        <v>5687.4</v>
      </c>
      <c r="K17" s="29">
        <f t="shared" si="1"/>
        <v>5001.5</v>
      </c>
      <c r="M17" s="32">
        <v>40969</v>
      </c>
      <c r="N17" s="30">
        <f t="shared" si="2"/>
        <v>2566410.2872199998</v>
      </c>
      <c r="O17" s="30">
        <f t="shared" si="3"/>
        <v>12001380.775509998</v>
      </c>
    </row>
    <row r="18" spans="1:15" ht="18" x14ac:dyDescent="0.35">
      <c r="A18" s="32">
        <v>41000</v>
      </c>
      <c r="B18" s="29">
        <v>4885.8999999999996</v>
      </c>
      <c r="C18" s="30">
        <v>9038290.6236899998</v>
      </c>
      <c r="E18" s="33">
        <v>41000</v>
      </c>
      <c r="F18" s="29">
        <v>4434.3999999999996</v>
      </c>
      <c r="G18" s="30">
        <v>2032252.3425300005</v>
      </c>
      <c r="I18" s="32">
        <v>41000</v>
      </c>
      <c r="J18" s="29">
        <f t="shared" si="0"/>
        <v>4885.8999999999996</v>
      </c>
      <c r="K18" s="29">
        <f t="shared" si="1"/>
        <v>4434.3999999999996</v>
      </c>
      <c r="M18" s="32">
        <v>41000</v>
      </c>
      <c r="N18" s="30">
        <f t="shared" si="2"/>
        <v>2032252.3425300005</v>
      </c>
      <c r="O18" s="30">
        <f t="shared" si="3"/>
        <v>9038290.6236899998</v>
      </c>
    </row>
    <row r="19" spans="1:15" ht="18" x14ac:dyDescent="0.35">
      <c r="A19" s="32">
        <v>41030</v>
      </c>
      <c r="B19" s="29">
        <v>5208.2</v>
      </c>
      <c r="C19" s="30">
        <v>12363532.164359991</v>
      </c>
      <c r="E19" s="33">
        <v>41030</v>
      </c>
      <c r="F19" s="29">
        <v>5547.3</v>
      </c>
      <c r="G19" s="30">
        <v>2815334.6180099985</v>
      </c>
      <c r="I19" s="32">
        <v>41030</v>
      </c>
      <c r="J19" s="29">
        <f t="shared" si="0"/>
        <v>5208.2</v>
      </c>
      <c r="K19" s="29">
        <f t="shared" si="1"/>
        <v>5547.3</v>
      </c>
      <c r="M19" s="32">
        <v>41030</v>
      </c>
      <c r="N19" s="30">
        <f t="shared" si="2"/>
        <v>2815334.6180099985</v>
      </c>
      <c r="O19" s="30">
        <f t="shared" si="3"/>
        <v>12363532.164359991</v>
      </c>
    </row>
    <row r="20" spans="1:15" ht="18" x14ac:dyDescent="0.35">
      <c r="A20" s="32">
        <v>41061</v>
      </c>
      <c r="B20" s="29">
        <v>4621.8999999999996</v>
      </c>
      <c r="C20" s="30">
        <v>11823018.960260008</v>
      </c>
      <c r="E20" s="33">
        <v>41061</v>
      </c>
      <c r="F20" s="29">
        <v>5100.2</v>
      </c>
      <c r="G20" s="30">
        <v>2845776.3441099981</v>
      </c>
      <c r="I20" s="32">
        <v>41061</v>
      </c>
      <c r="J20" s="29">
        <f t="shared" si="0"/>
        <v>4621.8999999999996</v>
      </c>
      <c r="K20" s="29">
        <f t="shared" si="1"/>
        <v>5100.2</v>
      </c>
      <c r="M20" s="32">
        <v>41061</v>
      </c>
      <c r="N20" s="30">
        <f t="shared" si="2"/>
        <v>2845776.3441099981</v>
      </c>
      <c r="O20" s="30">
        <f t="shared" si="3"/>
        <v>11823018.960260008</v>
      </c>
    </row>
    <row r="21" spans="1:15" ht="18" x14ac:dyDescent="0.35">
      <c r="A21" s="32">
        <v>41091</v>
      </c>
      <c r="B21" s="29">
        <v>4693.5</v>
      </c>
      <c r="C21" s="30">
        <v>12162830.562860005</v>
      </c>
      <c r="E21" s="33">
        <v>41091</v>
      </c>
      <c r="F21" s="29">
        <v>5193.8999999999996</v>
      </c>
      <c r="G21" s="30">
        <v>2680779.6459899978</v>
      </c>
      <c r="I21" s="32">
        <v>41091</v>
      </c>
      <c r="J21" s="29">
        <f t="shared" si="0"/>
        <v>4693.5</v>
      </c>
      <c r="K21" s="29">
        <f t="shared" si="1"/>
        <v>5193.8999999999996</v>
      </c>
      <c r="M21" s="32">
        <v>41091</v>
      </c>
      <c r="N21" s="30">
        <f t="shared" si="2"/>
        <v>2680779.6459899978</v>
      </c>
      <c r="O21" s="30">
        <f t="shared" si="3"/>
        <v>12162830.562860005</v>
      </c>
    </row>
    <row r="22" spans="1:15" ht="18" x14ac:dyDescent="0.35">
      <c r="A22" s="32">
        <v>41122</v>
      </c>
      <c r="B22" s="29">
        <v>4589.1000000000004</v>
      </c>
      <c r="C22" s="31">
        <v>7629976.000310001</v>
      </c>
      <c r="E22" s="33">
        <v>41122</v>
      </c>
      <c r="F22" s="29">
        <v>5239.2</v>
      </c>
      <c r="G22" s="30">
        <v>2717991.7460999982</v>
      </c>
      <c r="I22" s="32">
        <v>41122</v>
      </c>
      <c r="J22" s="29">
        <f t="shared" si="0"/>
        <v>4589.1000000000004</v>
      </c>
      <c r="K22" s="29">
        <f t="shared" si="1"/>
        <v>5239.2</v>
      </c>
      <c r="M22" s="32">
        <v>41122</v>
      </c>
      <c r="N22" s="30">
        <f t="shared" si="2"/>
        <v>2717991.7460999982</v>
      </c>
      <c r="O22" s="30">
        <f t="shared" si="3"/>
        <v>7629976.000310001</v>
      </c>
    </row>
    <row r="23" spans="1:15" ht="18" x14ac:dyDescent="0.35">
      <c r="A23" s="32">
        <v>41153</v>
      </c>
      <c r="B23" s="29">
        <v>4823.2</v>
      </c>
      <c r="C23" s="31">
        <v>8261707.0312100006</v>
      </c>
      <c r="E23" s="33">
        <v>41153</v>
      </c>
      <c r="F23" s="29">
        <v>4679.1000000000004</v>
      </c>
      <c r="G23" s="30">
        <v>2393957.5697300015</v>
      </c>
      <c r="I23" s="32">
        <v>41153</v>
      </c>
      <c r="J23" s="29">
        <f t="shared" si="0"/>
        <v>4823.2</v>
      </c>
      <c r="K23" s="29">
        <f t="shared" si="1"/>
        <v>4679.1000000000004</v>
      </c>
      <c r="M23" s="32">
        <v>41153</v>
      </c>
      <c r="N23" s="30">
        <f t="shared" si="2"/>
        <v>2393957.5697300015</v>
      </c>
      <c r="O23" s="30">
        <f t="shared" si="3"/>
        <v>8261707.0312100006</v>
      </c>
    </row>
    <row r="24" spans="1:15" ht="18" x14ac:dyDescent="0.35">
      <c r="A24" s="32">
        <v>41183</v>
      </c>
      <c r="B24" s="29">
        <v>4985.3</v>
      </c>
      <c r="C24" s="30">
        <v>12374269.477310002</v>
      </c>
      <c r="E24" s="33">
        <v>41183</v>
      </c>
      <c r="F24" s="29">
        <v>5205.8</v>
      </c>
      <c r="G24" s="30">
        <v>2486834.4635500005</v>
      </c>
      <c r="I24" s="32">
        <v>41183</v>
      </c>
      <c r="J24" s="29">
        <f t="shared" si="0"/>
        <v>4985.3</v>
      </c>
      <c r="K24" s="29">
        <f t="shared" si="1"/>
        <v>5205.8</v>
      </c>
      <c r="M24" s="32">
        <v>41183</v>
      </c>
      <c r="N24" s="30">
        <f t="shared" si="2"/>
        <v>2486834.4635500005</v>
      </c>
      <c r="O24" s="30">
        <f t="shared" si="3"/>
        <v>12374269.477310002</v>
      </c>
    </row>
    <row r="25" spans="1:15" ht="18" x14ac:dyDescent="0.35">
      <c r="A25" s="32">
        <v>41214</v>
      </c>
      <c r="B25" s="29">
        <v>4732.3999999999996</v>
      </c>
      <c r="C25" s="30">
        <v>10060113.647039998</v>
      </c>
      <c r="E25" s="33">
        <v>41214</v>
      </c>
      <c r="F25" s="29">
        <v>5125.5</v>
      </c>
      <c r="G25" s="30">
        <v>2555691.8995800014</v>
      </c>
      <c r="I25" s="32">
        <v>41214</v>
      </c>
      <c r="J25" s="29">
        <f t="shared" si="0"/>
        <v>4732.3999999999996</v>
      </c>
      <c r="K25" s="29">
        <f t="shared" si="1"/>
        <v>5125.5</v>
      </c>
      <c r="M25" s="32">
        <v>41214</v>
      </c>
      <c r="N25" s="30">
        <f t="shared" si="2"/>
        <v>2555691.8995800014</v>
      </c>
      <c r="O25" s="30">
        <f t="shared" si="3"/>
        <v>10060113.647039998</v>
      </c>
    </row>
    <row r="26" spans="1:15" ht="18" x14ac:dyDescent="0.35">
      <c r="A26" s="32">
        <v>41244</v>
      </c>
      <c r="B26" s="29">
        <v>4932.7</v>
      </c>
      <c r="C26" s="30">
        <v>10384380.921197699</v>
      </c>
      <c r="E26" s="33">
        <v>41244</v>
      </c>
      <c r="F26" s="29">
        <v>4542.3</v>
      </c>
      <c r="G26" s="30">
        <v>2200105.745589999</v>
      </c>
      <c r="I26" s="32">
        <v>41244</v>
      </c>
      <c r="J26" s="29">
        <f t="shared" si="0"/>
        <v>4932.7</v>
      </c>
      <c r="K26" s="29">
        <f t="shared" si="1"/>
        <v>4542.3</v>
      </c>
      <c r="M26" s="32">
        <v>41244</v>
      </c>
      <c r="N26" s="30">
        <f t="shared" si="2"/>
        <v>2200105.745589999</v>
      </c>
      <c r="O26" s="30">
        <f t="shared" si="3"/>
        <v>10384380.921197699</v>
      </c>
    </row>
    <row r="27" spans="1:15" ht="18" x14ac:dyDescent="0.35">
      <c r="A27" s="32">
        <v>41275</v>
      </c>
      <c r="B27" s="29">
        <v>4849.2</v>
      </c>
      <c r="C27" s="30">
        <v>10983451.97144</v>
      </c>
      <c r="E27" s="33">
        <v>41275</v>
      </c>
      <c r="F27" s="29">
        <v>5185.1000000000004</v>
      </c>
      <c r="G27" s="30">
        <v>2920297.6861400008</v>
      </c>
      <c r="I27" s="32">
        <v>41275</v>
      </c>
      <c r="J27" s="29">
        <f t="shared" si="0"/>
        <v>4849.2</v>
      </c>
      <c r="K27" s="29">
        <f t="shared" si="1"/>
        <v>5185.1000000000004</v>
      </c>
      <c r="M27" s="32">
        <v>41275</v>
      </c>
      <c r="N27" s="30">
        <f t="shared" si="2"/>
        <v>2920297.6861400008</v>
      </c>
      <c r="O27" s="30">
        <f t="shared" si="3"/>
        <v>10983451.97144</v>
      </c>
    </row>
    <row r="28" spans="1:15" ht="18" x14ac:dyDescent="0.35">
      <c r="A28" s="32">
        <v>41306</v>
      </c>
      <c r="B28" s="29">
        <v>4667.8</v>
      </c>
      <c r="C28" s="31">
        <v>7732369.6401700005</v>
      </c>
      <c r="E28" s="33">
        <v>41306</v>
      </c>
      <c r="F28" s="29">
        <v>4497.5</v>
      </c>
      <c r="G28" s="30">
        <v>2307475.2263399968</v>
      </c>
      <c r="I28" s="32">
        <v>41306</v>
      </c>
      <c r="J28" s="29">
        <f t="shared" si="0"/>
        <v>4667.8</v>
      </c>
      <c r="K28" s="29">
        <f t="shared" si="1"/>
        <v>4497.5</v>
      </c>
      <c r="M28" s="32">
        <v>41306</v>
      </c>
      <c r="N28" s="30">
        <f t="shared" si="2"/>
        <v>2307475.2263399968</v>
      </c>
      <c r="O28" s="30">
        <f t="shared" si="3"/>
        <v>7732369.6401700005</v>
      </c>
    </row>
    <row r="29" spans="1:15" ht="18" x14ac:dyDescent="0.35">
      <c r="A29" s="32">
        <v>41334</v>
      </c>
      <c r="B29" s="29">
        <v>4617.8</v>
      </c>
      <c r="C29" s="31">
        <v>6701351.3108900003</v>
      </c>
      <c r="E29" s="33">
        <v>41334</v>
      </c>
      <c r="F29" s="29">
        <v>4488.1000000000004</v>
      </c>
      <c r="G29" s="30">
        <v>2146268.5233299984</v>
      </c>
      <c r="I29" s="32">
        <v>41334</v>
      </c>
      <c r="J29" s="29">
        <f t="shared" si="0"/>
        <v>4617.8</v>
      </c>
      <c r="K29" s="29">
        <f t="shared" si="1"/>
        <v>4488.1000000000004</v>
      </c>
      <c r="M29" s="32">
        <v>41334</v>
      </c>
      <c r="N29" s="30">
        <f t="shared" si="2"/>
        <v>2146268.5233299984</v>
      </c>
      <c r="O29" s="30">
        <f t="shared" si="3"/>
        <v>6701351.3108900003</v>
      </c>
    </row>
    <row r="30" spans="1:15" ht="18" x14ac:dyDescent="0.35">
      <c r="A30" s="32">
        <v>41365</v>
      </c>
      <c r="B30" s="29">
        <v>4949.5</v>
      </c>
      <c r="C30" s="30">
        <v>10584228.034859998</v>
      </c>
      <c r="E30" s="33">
        <v>41365</v>
      </c>
      <c r="F30" s="29">
        <v>5167.1000000000004</v>
      </c>
      <c r="G30" s="30">
        <v>2725993.1200100002</v>
      </c>
      <c r="I30" s="32">
        <v>41365</v>
      </c>
      <c r="J30" s="29">
        <f t="shared" si="0"/>
        <v>4949.5</v>
      </c>
      <c r="K30" s="29">
        <f t="shared" si="1"/>
        <v>5167.1000000000004</v>
      </c>
      <c r="M30" s="32">
        <v>41365</v>
      </c>
      <c r="N30" s="30">
        <f t="shared" si="2"/>
        <v>2725993.1200100002</v>
      </c>
      <c r="O30" s="30">
        <f t="shared" si="3"/>
        <v>10584228.034859998</v>
      </c>
    </row>
    <row r="31" spans="1:15" ht="18" x14ac:dyDescent="0.35">
      <c r="A31" s="32">
        <v>41395</v>
      </c>
      <c r="B31" s="29">
        <v>5332.5</v>
      </c>
      <c r="C31" s="30">
        <v>12865722.622410001</v>
      </c>
      <c r="E31" s="33">
        <v>41395</v>
      </c>
      <c r="F31" s="29">
        <v>5181.3</v>
      </c>
      <c r="G31" s="30">
        <v>2677349.0564099993</v>
      </c>
      <c r="I31" s="32">
        <v>41395</v>
      </c>
      <c r="J31" s="29">
        <f t="shared" si="0"/>
        <v>5332.5</v>
      </c>
      <c r="K31" s="29">
        <f t="shared" si="1"/>
        <v>5181.3</v>
      </c>
      <c r="M31" s="32">
        <v>41395</v>
      </c>
      <c r="N31" s="30">
        <f t="shared" si="2"/>
        <v>2677349.0564099993</v>
      </c>
      <c r="O31" s="30">
        <f t="shared" si="3"/>
        <v>12865722.622410001</v>
      </c>
    </row>
    <row r="32" spans="1:15" ht="18" x14ac:dyDescent="0.35">
      <c r="A32" s="32">
        <v>41426</v>
      </c>
      <c r="B32" s="29">
        <v>4870.8</v>
      </c>
      <c r="C32" s="30">
        <v>11068973.442530001</v>
      </c>
      <c r="E32" s="33">
        <v>41426</v>
      </c>
      <c r="F32" s="29">
        <v>4311.1000000000004</v>
      </c>
      <c r="G32" s="30">
        <v>2307496.3511699997</v>
      </c>
      <c r="I32" s="32">
        <v>41426</v>
      </c>
      <c r="J32" s="29">
        <f t="shared" si="0"/>
        <v>4870.8</v>
      </c>
      <c r="K32" s="29">
        <f t="shared" si="1"/>
        <v>4311.1000000000004</v>
      </c>
      <c r="M32" s="32">
        <v>41426</v>
      </c>
      <c r="N32" s="30">
        <f t="shared" si="2"/>
        <v>2307496.3511699997</v>
      </c>
      <c r="O32" s="30">
        <f t="shared" si="3"/>
        <v>11068973.442530001</v>
      </c>
    </row>
    <row r="33" spans="1:15" ht="18" x14ac:dyDescent="0.35">
      <c r="A33" s="32">
        <v>41456</v>
      </c>
      <c r="B33" s="29">
        <v>4652.3</v>
      </c>
      <c r="C33" s="30">
        <v>10497510.477440001</v>
      </c>
      <c r="E33" s="33">
        <v>41456</v>
      </c>
      <c r="F33" s="29">
        <v>5111.8</v>
      </c>
      <c r="G33" s="30">
        <v>2944188.1241699997</v>
      </c>
      <c r="I33" s="32">
        <v>41456</v>
      </c>
      <c r="J33" s="29">
        <f t="shared" si="0"/>
        <v>4652.3</v>
      </c>
      <c r="K33" s="29">
        <f t="shared" si="1"/>
        <v>5111.8</v>
      </c>
      <c r="M33" s="32">
        <v>41456</v>
      </c>
      <c r="N33" s="30">
        <f t="shared" si="2"/>
        <v>2944188.1241699997</v>
      </c>
      <c r="O33" s="30">
        <f t="shared" si="3"/>
        <v>10497510.477440001</v>
      </c>
    </row>
    <row r="34" spans="1:15" ht="18" x14ac:dyDescent="0.35">
      <c r="A34" s="32">
        <v>41487</v>
      </c>
      <c r="B34" s="29">
        <v>4977.7</v>
      </c>
      <c r="C34" s="30">
        <v>12133517.295449998</v>
      </c>
      <c r="E34" s="33">
        <v>41487</v>
      </c>
      <c r="F34" s="29">
        <v>4974.8999999999996</v>
      </c>
      <c r="G34" s="30">
        <v>2689959.8372300002</v>
      </c>
      <c r="I34" s="32">
        <v>41487</v>
      </c>
      <c r="J34" s="29">
        <f t="shared" si="0"/>
        <v>4977.7</v>
      </c>
      <c r="K34" s="29">
        <f t="shared" si="1"/>
        <v>4974.8999999999996</v>
      </c>
      <c r="M34" s="32">
        <v>41487</v>
      </c>
      <c r="N34" s="30">
        <f t="shared" si="2"/>
        <v>2689959.8372300002</v>
      </c>
      <c r="O34" s="30">
        <f t="shared" si="3"/>
        <v>12133517.295449998</v>
      </c>
    </row>
    <row r="35" spans="1:15" ht="18" x14ac:dyDescent="0.35">
      <c r="A35" s="32">
        <v>41518</v>
      </c>
      <c r="B35" s="29">
        <v>4850</v>
      </c>
      <c r="C35" s="30">
        <v>12753296.44565</v>
      </c>
      <c r="E35" s="33">
        <v>41518</v>
      </c>
      <c r="F35" s="29">
        <v>5147.7</v>
      </c>
      <c r="G35" s="30">
        <v>2829731.8335200013</v>
      </c>
      <c r="I35" s="32">
        <v>41518</v>
      </c>
      <c r="J35" s="29">
        <f t="shared" si="0"/>
        <v>4850</v>
      </c>
      <c r="K35" s="29">
        <f t="shared" si="1"/>
        <v>5147.7</v>
      </c>
      <c r="M35" s="32">
        <v>41518</v>
      </c>
      <c r="N35" s="30">
        <f t="shared" si="2"/>
        <v>2829731.8335200013</v>
      </c>
      <c r="O35" s="30">
        <f t="shared" si="3"/>
        <v>12753296.44565</v>
      </c>
    </row>
    <row r="36" spans="1:15" ht="18" x14ac:dyDescent="0.35">
      <c r="A36" s="32">
        <v>41548</v>
      </c>
      <c r="B36" s="29">
        <v>4838</v>
      </c>
      <c r="C36" s="30">
        <v>10961853.38143</v>
      </c>
      <c r="E36" s="33">
        <v>41548</v>
      </c>
      <c r="F36" s="29">
        <v>5348.2</v>
      </c>
      <c r="G36" s="30">
        <v>2880351.576359997</v>
      </c>
      <c r="I36" s="32">
        <v>41548</v>
      </c>
      <c r="J36" s="29">
        <f t="shared" si="0"/>
        <v>4838</v>
      </c>
      <c r="K36" s="29">
        <f t="shared" si="1"/>
        <v>5348.2</v>
      </c>
      <c r="M36" s="32">
        <v>41548</v>
      </c>
      <c r="N36" s="30">
        <f t="shared" si="2"/>
        <v>2880351.576359997</v>
      </c>
      <c r="O36" s="30">
        <f t="shared" si="3"/>
        <v>10961853.38143</v>
      </c>
    </row>
    <row r="37" spans="1:15" ht="18" x14ac:dyDescent="0.35">
      <c r="A37" s="32">
        <v>41579</v>
      </c>
      <c r="B37" s="29">
        <v>4946</v>
      </c>
      <c r="C37" s="30">
        <v>11597135.440529998</v>
      </c>
      <c r="E37" s="33">
        <v>41579</v>
      </c>
      <c r="F37" s="29">
        <v>5033.1000000000004</v>
      </c>
      <c r="G37" s="30">
        <v>2571833.5447299988</v>
      </c>
      <c r="I37" s="32">
        <v>41579</v>
      </c>
      <c r="J37" s="29">
        <f t="shared" si="0"/>
        <v>4946</v>
      </c>
      <c r="K37" s="29">
        <f t="shared" si="1"/>
        <v>5033.1000000000004</v>
      </c>
      <c r="M37" s="32">
        <v>41579</v>
      </c>
      <c r="N37" s="30">
        <f t="shared" si="2"/>
        <v>2571833.5447299988</v>
      </c>
      <c r="O37" s="30">
        <f t="shared" si="3"/>
        <v>11597135.440529998</v>
      </c>
    </row>
    <row r="38" spans="1:15" ht="18" x14ac:dyDescent="0.35">
      <c r="A38" s="32">
        <v>41609</v>
      </c>
      <c r="B38" s="29">
        <v>5272.1</v>
      </c>
      <c r="C38" s="30">
        <v>14087437.863950003</v>
      </c>
      <c r="E38" s="33">
        <v>41609</v>
      </c>
      <c r="F38" s="29">
        <v>4935.2</v>
      </c>
      <c r="G38" s="30">
        <v>2310444.9309999989</v>
      </c>
      <c r="I38" s="32">
        <v>41609</v>
      </c>
      <c r="J38" s="29">
        <f t="shared" si="0"/>
        <v>5272.1</v>
      </c>
      <c r="K38" s="29">
        <f t="shared" si="1"/>
        <v>4935.2</v>
      </c>
      <c r="M38" s="32">
        <v>41609</v>
      </c>
      <c r="N38" s="30">
        <f t="shared" si="2"/>
        <v>2310444.9309999989</v>
      </c>
      <c r="O38" s="30">
        <f t="shared" si="3"/>
        <v>14087437.863950003</v>
      </c>
    </row>
    <row r="39" spans="1:15" ht="18" x14ac:dyDescent="0.35">
      <c r="A39" s="32">
        <v>41640</v>
      </c>
      <c r="B39" s="29">
        <v>4775.2</v>
      </c>
      <c r="C39" s="30">
        <v>12315564.005689999</v>
      </c>
      <c r="E39" s="33">
        <v>41640</v>
      </c>
      <c r="F39" s="29">
        <v>4844.1000000000004</v>
      </c>
      <c r="G39" s="30">
        <v>2759652.8917299998</v>
      </c>
      <c r="I39" s="32">
        <v>41640</v>
      </c>
      <c r="J39" s="29">
        <f t="shared" si="0"/>
        <v>4775.2</v>
      </c>
      <c r="K39" s="29">
        <f t="shared" si="1"/>
        <v>4844.1000000000004</v>
      </c>
      <c r="M39" s="32">
        <v>41640</v>
      </c>
      <c r="N39" s="30">
        <f t="shared" si="2"/>
        <v>2759652.8917299998</v>
      </c>
      <c r="O39" s="30">
        <f t="shared" si="3"/>
        <v>12315564.005689999</v>
      </c>
    </row>
    <row r="40" spans="1:15" ht="18" x14ac:dyDescent="0.35">
      <c r="A40" s="32">
        <v>41671</v>
      </c>
      <c r="B40" s="29">
        <v>4271.3999999999996</v>
      </c>
      <c r="C40" s="30">
        <v>8393497.0769599993</v>
      </c>
      <c r="E40" s="33">
        <v>41671</v>
      </c>
      <c r="F40" s="29">
        <v>5003.5</v>
      </c>
      <c r="G40" s="30">
        <v>2896345.0460500009</v>
      </c>
      <c r="I40" s="32">
        <v>41671</v>
      </c>
      <c r="J40" s="29">
        <f t="shared" si="0"/>
        <v>4271.3999999999996</v>
      </c>
      <c r="K40" s="29">
        <f t="shared" si="1"/>
        <v>5003.5</v>
      </c>
      <c r="M40" s="32">
        <v>41671</v>
      </c>
      <c r="N40" s="30">
        <f t="shared" si="2"/>
        <v>2896345.0460500009</v>
      </c>
      <c r="O40" s="30">
        <f t="shared" si="3"/>
        <v>8393497.0769599993</v>
      </c>
    </row>
    <row r="41" spans="1:15" ht="18" x14ac:dyDescent="0.35">
      <c r="A41" s="32">
        <v>41699</v>
      </c>
      <c r="B41" s="29">
        <v>4407.8999999999996</v>
      </c>
      <c r="C41" s="30">
        <v>7961343.1581000006</v>
      </c>
      <c r="E41" s="33">
        <v>41699</v>
      </c>
      <c r="F41" s="29">
        <v>4911.8999999999996</v>
      </c>
      <c r="G41" s="30">
        <v>2935342.2562000002</v>
      </c>
      <c r="I41" s="32">
        <v>41699</v>
      </c>
      <c r="J41" s="29">
        <f t="shared" si="0"/>
        <v>4407.8999999999996</v>
      </c>
      <c r="K41" s="29">
        <f t="shared" si="1"/>
        <v>4911.8999999999996</v>
      </c>
      <c r="M41" s="32">
        <v>41699</v>
      </c>
      <c r="N41" s="30">
        <f t="shared" si="2"/>
        <v>2935342.2562000002</v>
      </c>
      <c r="O41" s="30">
        <f t="shared" si="3"/>
        <v>7961343.1581000006</v>
      </c>
    </row>
    <row r="42" spans="1:15" ht="18" x14ac:dyDescent="0.35">
      <c r="A42" s="32">
        <v>41730</v>
      </c>
      <c r="B42" s="29">
        <v>4302.6000000000004</v>
      </c>
      <c r="C42" s="30">
        <v>9740665.473009998</v>
      </c>
      <c r="E42" s="33">
        <v>41730</v>
      </c>
      <c r="F42" s="29">
        <v>5454.8</v>
      </c>
      <c r="G42" s="30">
        <v>3325011.9569399995</v>
      </c>
      <c r="I42" s="32">
        <v>41730</v>
      </c>
      <c r="J42" s="29">
        <f t="shared" si="0"/>
        <v>4302.6000000000004</v>
      </c>
      <c r="K42" s="29">
        <f t="shared" si="1"/>
        <v>5454.8</v>
      </c>
      <c r="M42" s="32">
        <v>41730</v>
      </c>
      <c r="N42" s="30">
        <f t="shared" si="2"/>
        <v>3325011.9569399995</v>
      </c>
      <c r="O42" s="30">
        <f t="shared" si="3"/>
        <v>9740665.473009998</v>
      </c>
    </row>
    <row r="43" spans="1:15" ht="18" x14ac:dyDescent="0.35">
      <c r="A43" s="32">
        <v>41760</v>
      </c>
      <c r="B43" s="29">
        <v>5486.1</v>
      </c>
      <c r="C43" s="30">
        <v>17700332.708269998</v>
      </c>
      <c r="E43" s="33">
        <v>41760</v>
      </c>
      <c r="F43" s="29">
        <v>5423.4</v>
      </c>
      <c r="G43" s="30">
        <v>3246027.5841599996</v>
      </c>
      <c r="I43" s="32">
        <v>41760</v>
      </c>
      <c r="J43" s="29">
        <f t="shared" si="0"/>
        <v>5486.1</v>
      </c>
      <c r="K43" s="29">
        <f t="shared" si="1"/>
        <v>5423.4</v>
      </c>
      <c r="M43" s="32">
        <v>41760</v>
      </c>
      <c r="N43" s="30">
        <f t="shared" si="2"/>
        <v>3246027.5841599996</v>
      </c>
      <c r="O43" s="30">
        <f t="shared" si="3"/>
        <v>17700332.708269998</v>
      </c>
    </row>
    <row r="44" spans="1:15" ht="18" x14ac:dyDescent="0.35">
      <c r="A44" s="32">
        <v>41791</v>
      </c>
      <c r="B44" s="29">
        <v>4672.5</v>
      </c>
      <c r="C44" s="30">
        <v>11355113.048199998</v>
      </c>
      <c r="E44" s="33">
        <v>41791</v>
      </c>
      <c r="F44" s="29">
        <v>4923.5</v>
      </c>
      <c r="G44" s="30">
        <v>3072070.1353399991</v>
      </c>
      <c r="I44" s="32">
        <v>41791</v>
      </c>
      <c r="J44" s="29">
        <f t="shared" si="0"/>
        <v>4672.5</v>
      </c>
      <c r="K44" s="29">
        <f t="shared" si="1"/>
        <v>4923.5</v>
      </c>
      <c r="M44" s="32">
        <v>41791</v>
      </c>
      <c r="N44" s="30">
        <f t="shared" si="2"/>
        <v>3072070.1353399991</v>
      </c>
      <c r="O44" s="30">
        <f t="shared" si="3"/>
        <v>11355113.048199998</v>
      </c>
    </row>
    <row r="45" spans="1:15" ht="18" x14ac:dyDescent="0.35">
      <c r="A45" s="32">
        <v>41821</v>
      </c>
      <c r="B45" s="29">
        <v>5048.8</v>
      </c>
      <c r="C45" s="30">
        <v>13710922.336530002</v>
      </c>
      <c r="E45" s="33">
        <v>41821</v>
      </c>
      <c r="F45" s="29">
        <v>6084.2</v>
      </c>
      <c r="G45" s="31">
        <v>2974997.889349998</v>
      </c>
      <c r="I45" s="32">
        <v>41821</v>
      </c>
      <c r="J45" s="29">
        <f t="shared" si="0"/>
        <v>5048.8</v>
      </c>
      <c r="K45" s="29">
        <f t="shared" si="1"/>
        <v>6084.2</v>
      </c>
      <c r="M45" s="32">
        <v>41821</v>
      </c>
      <c r="N45" s="30">
        <f t="shared" si="2"/>
        <v>2974997.889349998</v>
      </c>
      <c r="O45" s="30">
        <f t="shared" si="3"/>
        <v>13710922.336530002</v>
      </c>
    </row>
    <row r="46" spans="1:15" ht="18" x14ac:dyDescent="0.35">
      <c r="A46" s="32">
        <v>41852</v>
      </c>
      <c r="B46" s="29">
        <v>4829.5</v>
      </c>
      <c r="C46" s="30">
        <v>13467714.336480001</v>
      </c>
      <c r="E46" s="33">
        <v>41852</v>
      </c>
      <c r="F46" s="29">
        <v>4901.8999999999996</v>
      </c>
      <c r="G46" s="30">
        <v>2547925.863559999</v>
      </c>
      <c r="I46" s="32">
        <v>41852</v>
      </c>
      <c r="J46" s="29">
        <f t="shared" si="0"/>
        <v>4829.5</v>
      </c>
      <c r="K46" s="29">
        <f t="shared" si="1"/>
        <v>4901.8999999999996</v>
      </c>
      <c r="M46" s="32">
        <v>41852</v>
      </c>
      <c r="N46" s="30">
        <f t="shared" si="2"/>
        <v>2547925.863559999</v>
      </c>
      <c r="O46" s="30">
        <f t="shared" si="3"/>
        <v>13467714.336480001</v>
      </c>
    </row>
    <row r="47" spans="1:15" ht="18" x14ac:dyDescent="0.35">
      <c r="A47" s="32">
        <v>41883</v>
      </c>
      <c r="B47" s="29">
        <v>5088.7</v>
      </c>
      <c r="C47" s="30">
        <v>15648389.547769997</v>
      </c>
      <c r="E47" s="33">
        <v>41883</v>
      </c>
      <c r="F47" s="29">
        <v>5791.3</v>
      </c>
      <c r="G47" s="30">
        <v>3204842.4492599997</v>
      </c>
      <c r="I47" s="32">
        <v>41883</v>
      </c>
      <c r="J47" s="29">
        <f t="shared" si="0"/>
        <v>5088.7</v>
      </c>
      <c r="K47" s="29">
        <f t="shared" si="1"/>
        <v>5791.3</v>
      </c>
      <c r="M47" s="32">
        <v>41883</v>
      </c>
      <c r="N47" s="30">
        <f t="shared" si="2"/>
        <v>3204842.4492599997</v>
      </c>
      <c r="O47" s="30">
        <f t="shared" si="3"/>
        <v>15648389.547769997</v>
      </c>
    </row>
    <row r="48" spans="1:15" ht="18" x14ac:dyDescent="0.35">
      <c r="A48" s="32">
        <v>41913</v>
      </c>
      <c r="B48" s="29">
        <v>4227.3999999999996</v>
      </c>
      <c r="C48" s="30">
        <v>12659315.05133</v>
      </c>
      <c r="E48" s="33">
        <v>41913</v>
      </c>
      <c r="F48" s="29">
        <v>5847.1</v>
      </c>
      <c r="G48" s="30">
        <v>3123576.6788699999</v>
      </c>
      <c r="I48" s="32">
        <v>41913</v>
      </c>
      <c r="J48" s="29">
        <f t="shared" si="0"/>
        <v>4227.3999999999996</v>
      </c>
      <c r="K48" s="29">
        <f t="shared" si="1"/>
        <v>5847.1</v>
      </c>
      <c r="M48" s="32">
        <v>41913</v>
      </c>
      <c r="N48" s="30">
        <f t="shared" si="2"/>
        <v>3123576.6788699999</v>
      </c>
      <c r="O48" s="30">
        <f t="shared" si="3"/>
        <v>12659315.05133</v>
      </c>
    </row>
    <row r="49" spans="1:15" ht="18" x14ac:dyDescent="0.35">
      <c r="A49" s="32">
        <v>41944</v>
      </c>
      <c r="B49" s="29">
        <v>3828</v>
      </c>
      <c r="C49" s="30">
        <v>9642942.7942400016</v>
      </c>
      <c r="E49" s="33">
        <v>41944</v>
      </c>
      <c r="F49" s="29">
        <v>5354.3</v>
      </c>
      <c r="G49" s="30">
        <v>2525305.1042699991</v>
      </c>
      <c r="I49" s="32">
        <v>41944</v>
      </c>
      <c r="J49" s="29">
        <f t="shared" si="0"/>
        <v>3828</v>
      </c>
      <c r="K49" s="29">
        <f t="shared" si="1"/>
        <v>5354.3</v>
      </c>
      <c r="M49" s="32">
        <v>41944</v>
      </c>
      <c r="N49" s="30">
        <f t="shared" si="2"/>
        <v>2525305.1042699991</v>
      </c>
      <c r="O49" s="30">
        <f t="shared" si="3"/>
        <v>9642942.7942400016</v>
      </c>
    </row>
    <row r="50" spans="1:15" ht="18" x14ac:dyDescent="0.35">
      <c r="A50" s="32">
        <v>41974</v>
      </c>
      <c r="B50" s="29">
        <v>3767.6</v>
      </c>
      <c r="C50" s="30">
        <v>13331819.024540002</v>
      </c>
      <c r="E50" s="33">
        <v>41974</v>
      </c>
      <c r="F50" s="29">
        <v>5488.8</v>
      </c>
      <c r="G50" s="30">
        <v>2819498.6777600013</v>
      </c>
      <c r="I50" s="32">
        <v>41974</v>
      </c>
      <c r="J50" s="29">
        <f t="shared" si="0"/>
        <v>3767.6</v>
      </c>
      <c r="K50" s="29">
        <f t="shared" si="1"/>
        <v>5488.8</v>
      </c>
      <c r="M50" s="32">
        <v>41974</v>
      </c>
      <c r="N50" s="30">
        <f t="shared" si="2"/>
        <v>2819498.6777600013</v>
      </c>
      <c r="O50" s="30">
        <f t="shared" si="3"/>
        <v>13331819.024540002</v>
      </c>
    </row>
    <row r="51" spans="1:15" ht="18" x14ac:dyDescent="0.35">
      <c r="A51" s="32">
        <v>42005</v>
      </c>
      <c r="B51" s="29">
        <v>2902.8</v>
      </c>
      <c r="C51" s="30">
        <v>10501382.214089999</v>
      </c>
      <c r="E51" s="33">
        <v>42005</v>
      </c>
      <c r="F51" s="29">
        <v>4885</v>
      </c>
      <c r="G51" s="30">
        <v>3158707.3077799981</v>
      </c>
      <c r="I51" s="32">
        <v>42005</v>
      </c>
      <c r="J51" s="29">
        <f t="shared" si="0"/>
        <v>2902.8</v>
      </c>
      <c r="K51" s="29">
        <f t="shared" si="1"/>
        <v>4885</v>
      </c>
      <c r="M51" s="32">
        <v>42005</v>
      </c>
      <c r="N51" s="30">
        <f t="shared" si="2"/>
        <v>3158707.3077799981</v>
      </c>
      <c r="O51" s="30">
        <f t="shared" si="3"/>
        <v>10501382.214089999</v>
      </c>
    </row>
    <row r="52" spans="1:15" ht="18" x14ac:dyDescent="0.35">
      <c r="A52" s="32">
        <v>42036</v>
      </c>
      <c r="B52" s="29">
        <v>3133.1</v>
      </c>
      <c r="C52" s="30">
        <v>10939870.49034</v>
      </c>
      <c r="E52" s="33">
        <v>42036</v>
      </c>
      <c r="F52" s="29">
        <v>4587.1000000000004</v>
      </c>
      <c r="G52" s="30">
        <v>2739000.7752700001</v>
      </c>
      <c r="I52" s="32">
        <v>42036</v>
      </c>
      <c r="J52" s="29">
        <f t="shared" si="0"/>
        <v>3133.1</v>
      </c>
      <c r="K52" s="29">
        <f t="shared" si="1"/>
        <v>4587.1000000000004</v>
      </c>
      <c r="M52" s="32">
        <v>42036</v>
      </c>
      <c r="N52" s="30">
        <f t="shared" si="2"/>
        <v>2739000.7752700001</v>
      </c>
      <c r="O52" s="30">
        <f t="shared" si="3"/>
        <v>10939870.49034</v>
      </c>
    </row>
    <row r="53" spans="1:15" ht="18" x14ac:dyDescent="0.35">
      <c r="A53" s="32">
        <v>42064</v>
      </c>
      <c r="B53" s="29">
        <v>3457.4</v>
      </c>
      <c r="C53" s="30">
        <v>12808860.753700001</v>
      </c>
      <c r="E53" s="33">
        <v>42064</v>
      </c>
      <c r="F53" s="29">
        <v>4641.2</v>
      </c>
      <c r="G53" s="30">
        <v>3382299.812599998</v>
      </c>
      <c r="I53" s="32">
        <v>42064</v>
      </c>
      <c r="J53" s="29">
        <f t="shared" si="0"/>
        <v>3457.4</v>
      </c>
      <c r="K53" s="29">
        <f t="shared" si="1"/>
        <v>4641.2</v>
      </c>
      <c r="M53" s="32">
        <v>42064</v>
      </c>
      <c r="N53" s="30">
        <f t="shared" si="2"/>
        <v>3382299.812599998</v>
      </c>
      <c r="O53" s="30">
        <f t="shared" si="3"/>
        <v>12808860.753700001</v>
      </c>
    </row>
    <row r="54" spans="1:15" ht="18" x14ac:dyDescent="0.35">
      <c r="A54" s="32">
        <v>42095</v>
      </c>
      <c r="B54" s="29">
        <v>3214.4</v>
      </c>
      <c r="C54" s="30">
        <v>11347461.072009999</v>
      </c>
      <c r="E54" s="33">
        <v>42095</v>
      </c>
      <c r="F54" s="29">
        <v>4461.2</v>
      </c>
      <c r="G54" s="30">
        <v>3078971.4294400001</v>
      </c>
      <c r="I54" s="32">
        <v>42095</v>
      </c>
      <c r="J54" s="29">
        <f t="shared" si="0"/>
        <v>3214.4</v>
      </c>
      <c r="K54" s="29">
        <f t="shared" si="1"/>
        <v>4461.2</v>
      </c>
      <c r="M54" s="32">
        <v>42095</v>
      </c>
      <c r="N54" s="30">
        <f t="shared" si="2"/>
        <v>3078971.4294400001</v>
      </c>
      <c r="O54" s="30">
        <f t="shared" si="3"/>
        <v>11347461.072009999</v>
      </c>
    </row>
    <row r="55" spans="1:15" ht="18" x14ac:dyDescent="0.35">
      <c r="A55" s="32">
        <v>42125</v>
      </c>
      <c r="B55" s="29">
        <v>3355.7</v>
      </c>
      <c r="C55" s="30">
        <v>9867664.8292100001</v>
      </c>
      <c r="E55" s="33">
        <v>42125</v>
      </c>
      <c r="F55" s="29">
        <v>4439.6000000000004</v>
      </c>
      <c r="G55" s="30">
        <v>3604711.8382400046</v>
      </c>
      <c r="I55" s="32">
        <v>42125</v>
      </c>
      <c r="J55" s="29">
        <f t="shared" si="0"/>
        <v>3355.7</v>
      </c>
      <c r="K55" s="29">
        <f t="shared" si="1"/>
        <v>4439.6000000000004</v>
      </c>
      <c r="M55" s="32">
        <v>42125</v>
      </c>
      <c r="N55" s="30">
        <f t="shared" si="2"/>
        <v>3604711.8382400046</v>
      </c>
      <c r="O55" s="30">
        <f t="shared" si="3"/>
        <v>9867664.8292100001</v>
      </c>
    </row>
    <row r="56" spans="1:15" ht="18" x14ac:dyDescent="0.35">
      <c r="A56" s="32">
        <v>42156</v>
      </c>
      <c r="B56" s="29">
        <v>3211.2</v>
      </c>
      <c r="C56" s="30">
        <v>10651733.839550002</v>
      </c>
      <c r="E56" s="33">
        <v>42156</v>
      </c>
      <c r="F56" s="29">
        <v>4221.2</v>
      </c>
      <c r="G56" s="30">
        <v>2853597.6056300001</v>
      </c>
      <c r="I56" s="32">
        <v>42156</v>
      </c>
      <c r="J56" s="29">
        <f t="shared" si="0"/>
        <v>3211.2</v>
      </c>
      <c r="K56" s="29">
        <f t="shared" si="1"/>
        <v>4221.2</v>
      </c>
      <c r="M56" s="32">
        <v>42156</v>
      </c>
      <c r="N56" s="30">
        <f t="shared" si="2"/>
        <v>2853597.6056300001</v>
      </c>
      <c r="O56" s="30">
        <f t="shared" si="3"/>
        <v>10651733.839550002</v>
      </c>
    </row>
    <row r="57" spans="1:15" ht="18" x14ac:dyDescent="0.35">
      <c r="A57" s="32">
        <v>42186</v>
      </c>
      <c r="B57" s="29">
        <v>3001.9</v>
      </c>
      <c r="C57" s="30">
        <v>10165970.589649998</v>
      </c>
      <c r="E57" s="33">
        <v>42186</v>
      </c>
      <c r="F57" s="29">
        <v>4967.8</v>
      </c>
      <c r="G57" s="31">
        <v>3288529.7496900004</v>
      </c>
      <c r="I57" s="32">
        <v>42186</v>
      </c>
      <c r="J57" s="29">
        <f t="shared" si="0"/>
        <v>3001.9</v>
      </c>
      <c r="K57" s="29">
        <f t="shared" si="1"/>
        <v>4967.8</v>
      </c>
      <c r="M57" s="32">
        <v>42186</v>
      </c>
      <c r="N57" s="30">
        <f t="shared" si="2"/>
        <v>3288529.7496900004</v>
      </c>
      <c r="O57" s="30">
        <f t="shared" si="3"/>
        <v>10165970.589649998</v>
      </c>
    </row>
    <row r="58" spans="1:15" ht="18" x14ac:dyDescent="0.35">
      <c r="A58" s="32">
        <v>42217</v>
      </c>
      <c r="B58" s="29">
        <v>2809.1</v>
      </c>
      <c r="C58" s="30">
        <v>11401818.667149998</v>
      </c>
      <c r="E58" s="33">
        <v>42217</v>
      </c>
      <c r="F58" s="29">
        <v>4438.3</v>
      </c>
      <c r="G58" s="30">
        <v>3253545.3643300007</v>
      </c>
      <c r="I58" s="32">
        <v>42217</v>
      </c>
      <c r="J58" s="29">
        <f t="shared" si="0"/>
        <v>2809.1</v>
      </c>
      <c r="K58" s="29">
        <f t="shared" si="1"/>
        <v>4438.3</v>
      </c>
      <c r="M58" s="32">
        <v>42217</v>
      </c>
      <c r="N58" s="30">
        <f t="shared" si="2"/>
        <v>3253545.3643300007</v>
      </c>
      <c r="O58" s="30">
        <f t="shared" si="3"/>
        <v>11401818.667149998</v>
      </c>
    </row>
    <row r="59" spans="1:15" ht="18" x14ac:dyDescent="0.35">
      <c r="A59" s="32">
        <v>42248</v>
      </c>
      <c r="B59" s="29">
        <v>2867.1</v>
      </c>
      <c r="C59" s="30">
        <v>10985320.730389999</v>
      </c>
      <c r="E59" s="33">
        <v>42248</v>
      </c>
      <c r="F59" s="29">
        <v>4498.3999999999996</v>
      </c>
      <c r="G59" s="30">
        <v>3420296.1018599984</v>
      </c>
      <c r="I59" s="32">
        <v>42248</v>
      </c>
      <c r="J59" s="29">
        <f t="shared" si="0"/>
        <v>2867.1</v>
      </c>
      <c r="K59" s="29">
        <f t="shared" si="1"/>
        <v>4498.3999999999996</v>
      </c>
      <c r="M59" s="32">
        <v>42248</v>
      </c>
      <c r="N59" s="30">
        <f t="shared" si="2"/>
        <v>3420296.1018599984</v>
      </c>
      <c r="O59" s="30">
        <f t="shared" si="3"/>
        <v>10985320.730389999</v>
      </c>
    </row>
    <row r="60" spans="1:15" ht="18" x14ac:dyDescent="0.35">
      <c r="A60" s="32">
        <v>42278</v>
      </c>
      <c r="B60" s="29">
        <v>2785.8</v>
      </c>
      <c r="C60" s="30">
        <v>9788578</v>
      </c>
      <c r="E60" s="33">
        <v>42278</v>
      </c>
      <c r="F60" s="29">
        <v>4515.3999999999996</v>
      </c>
      <c r="G60" s="30">
        <v>3172009.0223500002</v>
      </c>
      <c r="I60" s="32">
        <v>42278</v>
      </c>
      <c r="J60" s="29">
        <f t="shared" si="0"/>
        <v>2785.8</v>
      </c>
      <c r="K60" s="29">
        <f t="shared" si="1"/>
        <v>4515.3999999999996</v>
      </c>
      <c r="M60" s="32">
        <v>42278</v>
      </c>
      <c r="N60" s="30">
        <f t="shared" si="2"/>
        <v>3172009.0223500002</v>
      </c>
      <c r="O60" s="30">
        <f t="shared" si="3"/>
        <v>9788578</v>
      </c>
    </row>
    <row r="61" spans="1:15" ht="18" x14ac:dyDescent="0.35">
      <c r="A61" s="32">
        <v>42309</v>
      </c>
      <c r="B61" s="29">
        <v>2362.3000000000002</v>
      </c>
      <c r="C61" s="30">
        <v>9770235.7399899997</v>
      </c>
      <c r="E61" s="33">
        <v>42309</v>
      </c>
      <c r="F61" s="29">
        <v>4243</v>
      </c>
      <c r="G61" s="30">
        <v>3231893.8014099998</v>
      </c>
      <c r="I61" s="32">
        <v>42309</v>
      </c>
      <c r="J61" s="29">
        <f t="shared" si="0"/>
        <v>2362.3000000000002</v>
      </c>
      <c r="K61" s="29">
        <f t="shared" si="1"/>
        <v>4243</v>
      </c>
      <c r="M61" s="32">
        <v>42309</v>
      </c>
      <c r="N61" s="30">
        <f t="shared" si="2"/>
        <v>3231893.8014099998</v>
      </c>
      <c r="O61" s="30">
        <f t="shared" si="3"/>
        <v>9770235.7399899997</v>
      </c>
    </row>
    <row r="62" spans="1:15" ht="18" x14ac:dyDescent="0.35">
      <c r="A62" s="32">
        <v>42339</v>
      </c>
      <c r="B62" s="29">
        <v>2543</v>
      </c>
      <c r="C62" s="30">
        <v>11773428.385070002</v>
      </c>
      <c r="E62" s="33">
        <v>42339</v>
      </c>
      <c r="F62" s="29">
        <v>4159.3999999999996</v>
      </c>
      <c r="G62" s="30">
        <v>3511159.6937900018</v>
      </c>
      <c r="I62" s="32">
        <v>42339</v>
      </c>
      <c r="J62" s="29">
        <f t="shared" si="0"/>
        <v>2543</v>
      </c>
      <c r="K62" s="29">
        <f t="shared" si="1"/>
        <v>4159.3999999999996</v>
      </c>
      <c r="M62" s="32">
        <v>42339</v>
      </c>
      <c r="N62" s="30">
        <f t="shared" si="2"/>
        <v>3511159.6937900018</v>
      </c>
      <c r="O62" s="30">
        <f t="shared" si="3"/>
        <v>11773428.385070002</v>
      </c>
    </row>
    <row r="63" spans="1:15" ht="18" x14ac:dyDescent="0.35">
      <c r="A63" s="32">
        <v>42370</v>
      </c>
      <c r="B63" s="29">
        <v>1840.4</v>
      </c>
      <c r="C63" s="30">
        <v>8741019.3508400004</v>
      </c>
      <c r="E63" s="33">
        <v>42370</v>
      </c>
      <c r="F63" s="29">
        <v>3519.6</v>
      </c>
      <c r="G63" s="30">
        <v>3213294.0368300001</v>
      </c>
      <c r="I63" s="32">
        <v>42370</v>
      </c>
      <c r="J63" s="29">
        <f t="shared" si="0"/>
        <v>1840.4</v>
      </c>
      <c r="K63" s="29">
        <f t="shared" si="1"/>
        <v>3519.6</v>
      </c>
      <c r="M63" s="32">
        <v>42370</v>
      </c>
      <c r="N63" s="30">
        <f t="shared" si="2"/>
        <v>3213294.0368300001</v>
      </c>
      <c r="O63" s="30">
        <f t="shared" si="3"/>
        <v>8741019.3508400004</v>
      </c>
    </row>
    <row r="64" spans="1:15" ht="18" x14ac:dyDescent="0.35">
      <c r="A64" s="32">
        <v>42401</v>
      </c>
      <c r="B64" s="29">
        <v>2297.4</v>
      </c>
      <c r="C64" s="30">
        <v>11426808.10313</v>
      </c>
      <c r="E64" s="33">
        <v>42401</v>
      </c>
      <c r="F64" s="29">
        <v>3464.2</v>
      </c>
      <c r="G64" s="30">
        <v>3350618.5140999975</v>
      </c>
      <c r="I64" s="32">
        <v>42401</v>
      </c>
      <c r="J64" s="29">
        <f t="shared" si="0"/>
        <v>2297.4</v>
      </c>
      <c r="K64" s="29">
        <f t="shared" si="1"/>
        <v>3464.2</v>
      </c>
      <c r="M64" s="32">
        <v>42401</v>
      </c>
      <c r="N64" s="30">
        <f t="shared" si="2"/>
        <v>3350618.5140999975</v>
      </c>
      <c r="O64" s="30">
        <f t="shared" si="3"/>
        <v>11426808.10313</v>
      </c>
    </row>
    <row r="65" spans="1:15" ht="18" x14ac:dyDescent="0.35">
      <c r="A65" s="32">
        <v>42430</v>
      </c>
      <c r="B65" s="29">
        <v>2301.3000000000002</v>
      </c>
      <c r="C65" s="30">
        <v>9849170.4982200004</v>
      </c>
      <c r="E65" s="33">
        <v>42430</v>
      </c>
      <c r="F65" s="29">
        <v>3592.3</v>
      </c>
      <c r="G65" s="30">
        <v>3660975.2601399994</v>
      </c>
      <c r="I65" s="32">
        <v>42430</v>
      </c>
      <c r="J65" s="29">
        <f t="shared" si="0"/>
        <v>2301.3000000000002</v>
      </c>
      <c r="K65" s="29">
        <f t="shared" si="1"/>
        <v>3592.3</v>
      </c>
      <c r="M65" s="32">
        <v>42430</v>
      </c>
      <c r="N65" s="30">
        <f t="shared" si="2"/>
        <v>3660975.2601399994</v>
      </c>
      <c r="O65" s="30">
        <f t="shared" si="3"/>
        <v>9849170.4982200004</v>
      </c>
    </row>
    <row r="66" spans="1:15" ht="18" x14ac:dyDescent="0.35">
      <c r="A66" s="32">
        <v>42461</v>
      </c>
      <c r="B66" s="29">
        <v>2418.6</v>
      </c>
      <c r="C66" s="30">
        <v>9444730.0507500004</v>
      </c>
      <c r="E66" s="33">
        <v>42461</v>
      </c>
      <c r="F66" s="29">
        <v>3701.2</v>
      </c>
      <c r="G66" s="30">
        <v>3771438.6241099997</v>
      </c>
      <c r="I66" s="32">
        <v>42461</v>
      </c>
      <c r="J66" s="29">
        <f t="shared" si="0"/>
        <v>2418.6</v>
      </c>
      <c r="K66" s="29">
        <f t="shared" si="1"/>
        <v>3701.2</v>
      </c>
      <c r="M66" s="32">
        <v>42461</v>
      </c>
      <c r="N66" s="30">
        <f t="shared" si="2"/>
        <v>3771438.6241099997</v>
      </c>
      <c r="O66" s="30">
        <f t="shared" si="3"/>
        <v>9444730.0507500004</v>
      </c>
    </row>
    <row r="67" spans="1:15" ht="18" x14ac:dyDescent="0.35">
      <c r="A67" s="32">
        <v>42491</v>
      </c>
      <c r="B67" s="29">
        <v>2683.5</v>
      </c>
      <c r="C67" s="30">
        <v>12106316.923660001</v>
      </c>
      <c r="E67" s="33">
        <v>42491</v>
      </c>
      <c r="F67" s="29">
        <v>3584.4</v>
      </c>
      <c r="G67" s="30">
        <v>3250122.798709997</v>
      </c>
      <c r="I67" s="32">
        <v>42491</v>
      </c>
      <c r="J67" s="29">
        <f t="shared" si="0"/>
        <v>2683.5</v>
      </c>
      <c r="K67" s="29">
        <f t="shared" si="1"/>
        <v>3584.4</v>
      </c>
      <c r="M67" s="32">
        <v>42491</v>
      </c>
      <c r="N67" s="30">
        <f t="shared" si="2"/>
        <v>3250122.798709997</v>
      </c>
      <c r="O67" s="30">
        <f t="shared" si="3"/>
        <v>12106316.923660001</v>
      </c>
    </row>
    <row r="68" spans="1:15" ht="18" x14ac:dyDescent="0.35">
      <c r="A68" s="32">
        <v>42522</v>
      </c>
      <c r="B68" s="29">
        <v>2715.5</v>
      </c>
      <c r="C68" s="30">
        <v>11759420.206149999</v>
      </c>
      <c r="E68" s="33">
        <v>42522</v>
      </c>
      <c r="F68" s="29">
        <v>3686.2</v>
      </c>
      <c r="G68" s="30">
        <v>2972979.3442599992</v>
      </c>
      <c r="I68" s="32">
        <v>42522</v>
      </c>
      <c r="J68" s="29">
        <f t="shared" ref="J68:J131" si="4">B68</f>
        <v>2715.5</v>
      </c>
      <c r="K68" s="29">
        <f t="shared" ref="K68:K131" si="5">F68</f>
        <v>3686.2</v>
      </c>
      <c r="M68" s="32">
        <v>42522</v>
      </c>
      <c r="N68" s="30">
        <f t="shared" si="2"/>
        <v>2972979.3442599992</v>
      </c>
      <c r="O68" s="30">
        <f t="shared" si="3"/>
        <v>11759420.206149999</v>
      </c>
    </row>
    <row r="69" spans="1:15" ht="18" x14ac:dyDescent="0.35">
      <c r="A69" s="32">
        <v>42552</v>
      </c>
      <c r="B69" s="29">
        <v>2188.6999999999998</v>
      </c>
      <c r="C69" s="30">
        <v>10123575.528890001</v>
      </c>
      <c r="E69" s="33">
        <v>42552</v>
      </c>
      <c r="F69" s="29">
        <v>3353.7</v>
      </c>
      <c r="G69" s="30">
        <v>2651390.9291299987</v>
      </c>
      <c r="I69" s="32">
        <v>42552</v>
      </c>
      <c r="J69" s="29">
        <f t="shared" si="4"/>
        <v>2188.6999999999998</v>
      </c>
      <c r="K69" s="29">
        <f t="shared" si="5"/>
        <v>3353.7</v>
      </c>
      <c r="M69" s="32">
        <v>42552</v>
      </c>
      <c r="N69" s="30">
        <f t="shared" si="2"/>
        <v>2651390.9291299987</v>
      </c>
      <c r="O69" s="30">
        <f t="shared" si="3"/>
        <v>10123575.528890001</v>
      </c>
    </row>
    <row r="70" spans="1:15" ht="18" x14ac:dyDescent="0.35">
      <c r="A70" s="32">
        <v>42583</v>
      </c>
      <c r="B70" s="29">
        <v>3004.690794639997</v>
      </c>
      <c r="C70" s="30">
        <v>15790296.593430003</v>
      </c>
      <c r="E70" s="33">
        <v>42583</v>
      </c>
      <c r="F70" s="29">
        <v>4236.5016788199846</v>
      </c>
      <c r="G70" s="30">
        <v>3596823.0452399999</v>
      </c>
      <c r="I70" s="32">
        <v>42583</v>
      </c>
      <c r="J70" s="29">
        <f t="shared" si="4"/>
        <v>3004.690794639997</v>
      </c>
      <c r="K70" s="29">
        <f t="shared" si="5"/>
        <v>4236.5016788199846</v>
      </c>
      <c r="M70" s="32">
        <v>42583</v>
      </c>
      <c r="N70" s="30">
        <f t="shared" si="2"/>
        <v>3596823.0452399999</v>
      </c>
      <c r="O70" s="30">
        <f t="shared" si="3"/>
        <v>15790296.593430003</v>
      </c>
    </row>
    <row r="71" spans="1:15" ht="18" x14ac:dyDescent="0.35">
      <c r="A71" s="32">
        <v>42614</v>
      </c>
      <c r="B71" s="29">
        <v>2708.6</v>
      </c>
      <c r="C71" s="30">
        <v>10602215.17044</v>
      </c>
      <c r="E71" s="33">
        <v>42614</v>
      </c>
      <c r="F71" s="29">
        <v>3952.7</v>
      </c>
      <c r="G71" s="30">
        <v>3228268.8401800003</v>
      </c>
      <c r="I71" s="32">
        <v>42614</v>
      </c>
      <c r="J71" s="29">
        <f t="shared" si="4"/>
        <v>2708.6</v>
      </c>
      <c r="K71" s="29">
        <f t="shared" si="5"/>
        <v>3952.7</v>
      </c>
      <c r="M71" s="32">
        <v>42614</v>
      </c>
      <c r="N71" s="30">
        <f t="shared" si="2"/>
        <v>3228268.8401800003</v>
      </c>
      <c r="O71" s="30">
        <f t="shared" si="3"/>
        <v>10602215.17044</v>
      </c>
    </row>
    <row r="72" spans="1:15" ht="18" x14ac:dyDescent="0.35">
      <c r="A72" s="32">
        <v>42644</v>
      </c>
      <c r="B72" s="29">
        <v>2679.9</v>
      </c>
      <c r="C72" s="30">
        <v>10130017</v>
      </c>
      <c r="E72" s="33">
        <v>42644</v>
      </c>
      <c r="F72" s="29">
        <v>3612.6</v>
      </c>
      <c r="G72" s="30">
        <v>3018826</v>
      </c>
      <c r="I72" s="32">
        <v>42644</v>
      </c>
      <c r="J72" s="29">
        <f t="shared" si="4"/>
        <v>2679.9</v>
      </c>
      <c r="K72" s="29">
        <f t="shared" si="5"/>
        <v>3612.6</v>
      </c>
      <c r="M72" s="32">
        <v>42644</v>
      </c>
      <c r="N72" s="30">
        <f t="shared" si="2"/>
        <v>3018826</v>
      </c>
      <c r="O72" s="30">
        <f t="shared" si="3"/>
        <v>10130017</v>
      </c>
    </row>
    <row r="73" spans="1:15" ht="18" x14ac:dyDescent="0.35">
      <c r="A73" s="32">
        <v>42675</v>
      </c>
      <c r="B73" s="29">
        <v>2697.5</v>
      </c>
      <c r="C73" s="30">
        <v>9338548.4024199992</v>
      </c>
      <c r="E73" s="33">
        <v>42675</v>
      </c>
      <c r="F73" s="29">
        <v>4164.8</v>
      </c>
      <c r="G73" s="30">
        <v>3168900.262970001</v>
      </c>
      <c r="I73" s="32">
        <v>42675</v>
      </c>
      <c r="J73" s="29">
        <f t="shared" si="4"/>
        <v>2697.5</v>
      </c>
      <c r="K73" s="29">
        <f t="shared" si="5"/>
        <v>4164.8</v>
      </c>
      <c r="M73" s="32">
        <v>42675</v>
      </c>
      <c r="N73" s="30">
        <f t="shared" si="2"/>
        <v>3168900.262970001</v>
      </c>
      <c r="O73" s="30">
        <f t="shared" si="3"/>
        <v>9338548.4024199992</v>
      </c>
    </row>
    <row r="74" spans="1:15" ht="18" x14ac:dyDescent="0.35">
      <c r="A74" s="32">
        <v>42705</v>
      </c>
      <c r="B74" s="29">
        <v>3374.3467903999999</v>
      </c>
      <c r="C74" s="30">
        <v>13916809.28534</v>
      </c>
      <c r="E74" s="33">
        <v>42705</v>
      </c>
      <c r="F74" s="29">
        <v>4041.1</v>
      </c>
      <c r="G74" s="30">
        <v>3172047.5</v>
      </c>
      <c r="I74" s="32">
        <v>42705</v>
      </c>
      <c r="J74" s="29">
        <f t="shared" si="4"/>
        <v>3374.3467903999999</v>
      </c>
      <c r="K74" s="29">
        <f t="shared" si="5"/>
        <v>4041.1</v>
      </c>
      <c r="M74" s="32">
        <v>42705</v>
      </c>
      <c r="N74" s="30">
        <f t="shared" si="2"/>
        <v>3172047.5</v>
      </c>
      <c r="O74" s="30">
        <f t="shared" si="3"/>
        <v>13916809.28534</v>
      </c>
    </row>
    <row r="75" spans="1:15" ht="18" x14ac:dyDescent="0.35">
      <c r="A75" s="32">
        <v>42736</v>
      </c>
      <c r="B75" s="29">
        <v>2614.4</v>
      </c>
      <c r="C75" s="30">
        <v>10162136.754169999</v>
      </c>
      <c r="E75" s="33">
        <v>42736</v>
      </c>
      <c r="F75" s="29">
        <v>3530.2</v>
      </c>
      <c r="G75" s="30">
        <v>3081358.8104900005</v>
      </c>
      <c r="I75" s="32">
        <v>42736</v>
      </c>
      <c r="J75" s="29">
        <f t="shared" si="4"/>
        <v>2614.4</v>
      </c>
      <c r="K75" s="29">
        <f t="shared" si="5"/>
        <v>3530.2</v>
      </c>
      <c r="M75" s="32">
        <v>42736</v>
      </c>
      <c r="N75" s="30">
        <f t="shared" si="2"/>
        <v>3081358.8104900005</v>
      </c>
      <c r="O75" s="30">
        <f t="shared" si="3"/>
        <v>10162136.754169999</v>
      </c>
    </row>
    <row r="76" spans="1:15" ht="18" x14ac:dyDescent="0.35">
      <c r="A76" s="32">
        <v>42767</v>
      </c>
      <c r="B76" s="29">
        <v>2659.843280250001</v>
      </c>
      <c r="C76" s="30">
        <v>9598980.5749600008</v>
      </c>
      <c r="E76" s="33">
        <v>42767</v>
      </c>
      <c r="F76" s="29">
        <v>3646.8</v>
      </c>
      <c r="G76" s="30">
        <v>3453065.012409999</v>
      </c>
      <c r="I76" s="32">
        <v>42767</v>
      </c>
      <c r="J76" s="29">
        <f t="shared" si="4"/>
        <v>2659.843280250001</v>
      </c>
      <c r="K76" s="29">
        <f t="shared" si="5"/>
        <v>3646.8</v>
      </c>
      <c r="M76" s="32">
        <v>42767</v>
      </c>
      <c r="N76" s="30">
        <f t="shared" si="2"/>
        <v>3453065.012409999</v>
      </c>
      <c r="O76" s="30">
        <f t="shared" si="3"/>
        <v>9598980.5749600008</v>
      </c>
    </row>
    <row r="77" spans="1:15" ht="18" x14ac:dyDescent="0.35">
      <c r="A77" s="32">
        <v>42795</v>
      </c>
      <c r="B77" s="29">
        <v>3209.6</v>
      </c>
      <c r="C77" s="30">
        <v>12535646.915549999</v>
      </c>
      <c r="E77" s="33">
        <v>42795</v>
      </c>
      <c r="F77" s="29">
        <v>4123.2</v>
      </c>
      <c r="G77" s="30">
        <v>3770752.1298500011</v>
      </c>
      <c r="I77" s="32">
        <v>42795</v>
      </c>
      <c r="J77" s="29">
        <f t="shared" si="4"/>
        <v>3209.6</v>
      </c>
      <c r="K77" s="29">
        <f t="shared" si="5"/>
        <v>4123.2</v>
      </c>
      <c r="M77" s="32">
        <v>42795</v>
      </c>
      <c r="N77" s="30">
        <f t="shared" si="2"/>
        <v>3770752.1298500011</v>
      </c>
      <c r="O77" s="30">
        <f t="shared" si="3"/>
        <v>12535646.915549999</v>
      </c>
    </row>
    <row r="78" spans="1:15" ht="18" x14ac:dyDescent="0.35">
      <c r="A78" s="32">
        <v>42826</v>
      </c>
      <c r="B78" s="29">
        <v>2612.4071004799994</v>
      </c>
      <c r="C78" s="30">
        <v>9266593.2141299993</v>
      </c>
      <c r="E78" s="33">
        <v>42826</v>
      </c>
      <c r="F78" s="29">
        <v>4033.2601433199998</v>
      </c>
      <c r="G78" s="30">
        <v>3763133.2918200009</v>
      </c>
      <c r="I78" s="32">
        <v>42826</v>
      </c>
      <c r="J78" s="29">
        <f t="shared" si="4"/>
        <v>2612.4071004799994</v>
      </c>
      <c r="K78" s="29">
        <f t="shared" si="5"/>
        <v>4033.2601433199998</v>
      </c>
      <c r="M78" s="32">
        <v>42826</v>
      </c>
      <c r="N78" s="30">
        <f t="shared" si="2"/>
        <v>3763133.2918200009</v>
      </c>
      <c r="O78" s="30">
        <f t="shared" si="3"/>
        <v>9266593.2141299993</v>
      </c>
    </row>
    <row r="79" spans="1:15" ht="18" x14ac:dyDescent="0.35">
      <c r="A79" s="32">
        <v>42856</v>
      </c>
      <c r="B79" s="29">
        <v>3385.0641246599994</v>
      </c>
      <c r="C79" s="30">
        <v>16357572.741010001</v>
      </c>
      <c r="E79" s="33">
        <v>42856</v>
      </c>
      <c r="F79" s="29">
        <v>3727.5217405599874</v>
      </c>
      <c r="G79" s="30">
        <v>2863811.2791899997</v>
      </c>
      <c r="I79" s="32">
        <v>42856</v>
      </c>
      <c r="J79" s="29">
        <f t="shared" si="4"/>
        <v>3385.0641246599994</v>
      </c>
      <c r="K79" s="29">
        <f t="shared" si="5"/>
        <v>3727.5217405599874</v>
      </c>
      <c r="M79" s="32">
        <v>42856</v>
      </c>
      <c r="N79" s="30">
        <f t="shared" si="2"/>
        <v>2863811.2791899997</v>
      </c>
      <c r="O79" s="30">
        <f t="shared" si="3"/>
        <v>16357572.741010001</v>
      </c>
    </row>
    <row r="80" spans="1:15" ht="18" x14ac:dyDescent="0.35">
      <c r="A80" s="32">
        <v>42887</v>
      </c>
      <c r="B80" s="29">
        <v>2777.4393596999971</v>
      </c>
      <c r="C80" s="30">
        <v>8892466.7434899993</v>
      </c>
      <c r="E80" s="33">
        <v>42887</v>
      </c>
      <c r="F80" s="29">
        <v>3778.8167153200288</v>
      </c>
      <c r="G80" s="30">
        <v>3392134.9832300008</v>
      </c>
      <c r="I80" s="32">
        <v>42887</v>
      </c>
      <c r="J80" s="29">
        <f t="shared" si="4"/>
        <v>2777.4393596999971</v>
      </c>
      <c r="K80" s="29">
        <f t="shared" si="5"/>
        <v>3778.8167153200288</v>
      </c>
      <c r="M80" s="32">
        <v>42887</v>
      </c>
      <c r="N80" s="30">
        <f t="shared" ref="N80:N139" si="6">G80</f>
        <v>3392134.9832300008</v>
      </c>
      <c r="O80" s="30">
        <f t="shared" ref="O80:O139" si="7">C80</f>
        <v>8892466.7434899993</v>
      </c>
    </row>
    <row r="81" spans="1:15" ht="18" x14ac:dyDescent="0.35">
      <c r="A81" s="32">
        <v>42917</v>
      </c>
      <c r="B81" s="29">
        <v>3064.9624374600012</v>
      </c>
      <c r="C81" s="30">
        <v>14030741.347590001</v>
      </c>
      <c r="E81" s="33">
        <v>42917</v>
      </c>
      <c r="F81" s="29">
        <v>3750.2083089500079</v>
      </c>
      <c r="G81" s="30">
        <v>2886484.8494299999</v>
      </c>
      <c r="I81" s="32">
        <v>42917</v>
      </c>
      <c r="J81" s="29">
        <f t="shared" si="4"/>
        <v>3064.9624374600012</v>
      </c>
      <c r="K81" s="29">
        <f t="shared" si="5"/>
        <v>3750.2083089500079</v>
      </c>
      <c r="M81" s="32">
        <v>42917</v>
      </c>
      <c r="N81" s="30">
        <f t="shared" si="6"/>
        <v>2886484.8494299999</v>
      </c>
      <c r="O81" s="30">
        <f t="shared" si="7"/>
        <v>14030741.347590001</v>
      </c>
    </row>
    <row r="82" spans="1:15" ht="18" x14ac:dyDescent="0.35">
      <c r="A82" s="32">
        <v>42948</v>
      </c>
      <c r="B82" s="29">
        <v>3071.4741263399974</v>
      </c>
      <c r="C82" s="30">
        <v>12501883.33171</v>
      </c>
      <c r="E82" s="33">
        <v>42948</v>
      </c>
      <c r="F82" s="29">
        <v>4191.1028937899846</v>
      </c>
      <c r="G82" s="30">
        <v>3175926.1364399991</v>
      </c>
      <c r="I82" s="32">
        <v>42948</v>
      </c>
      <c r="J82" s="29">
        <f t="shared" si="4"/>
        <v>3071.4741263399974</v>
      </c>
      <c r="K82" s="29">
        <f t="shared" si="5"/>
        <v>4191.1028937899846</v>
      </c>
      <c r="M82" s="32">
        <v>42948</v>
      </c>
      <c r="N82" s="30">
        <f t="shared" si="6"/>
        <v>3175926.1364399991</v>
      </c>
      <c r="O82" s="30">
        <f t="shared" si="7"/>
        <v>12501883.33171</v>
      </c>
    </row>
    <row r="83" spans="1:15" ht="18" x14ac:dyDescent="0.35">
      <c r="A83" s="32">
        <v>42979</v>
      </c>
      <c r="B83" s="29">
        <v>3282.8862867900029</v>
      </c>
      <c r="C83" s="30">
        <v>15811716.231139999</v>
      </c>
      <c r="D83" s="28"/>
      <c r="E83" s="33">
        <v>42979</v>
      </c>
      <c r="F83" s="29">
        <v>3732.5902883399976</v>
      </c>
      <c r="G83" s="30">
        <v>2854484.1520400005</v>
      </c>
      <c r="H83" s="28"/>
      <c r="I83" s="32">
        <v>42979</v>
      </c>
      <c r="J83" s="29">
        <f t="shared" si="4"/>
        <v>3282.8862867900029</v>
      </c>
      <c r="K83" s="29">
        <f t="shared" si="5"/>
        <v>3732.5902883399976</v>
      </c>
      <c r="M83" s="32">
        <v>42979</v>
      </c>
      <c r="N83" s="30">
        <f t="shared" si="6"/>
        <v>2854484.1520400005</v>
      </c>
      <c r="O83" s="30">
        <f t="shared" si="7"/>
        <v>15811716.231139999</v>
      </c>
    </row>
    <row r="84" spans="1:15" ht="18" x14ac:dyDescent="0.35">
      <c r="A84" s="32">
        <v>43009</v>
      </c>
      <c r="B84" s="29">
        <v>3130.7317618399975</v>
      </c>
      <c r="C84" s="30">
        <v>11589018.457279999</v>
      </c>
      <c r="E84" s="33">
        <v>43009</v>
      </c>
      <c r="F84" s="29">
        <v>3940.25863011</v>
      </c>
      <c r="G84" s="30">
        <v>2751247.1943199998</v>
      </c>
      <c r="I84" s="32">
        <v>43009</v>
      </c>
      <c r="J84" s="29">
        <f t="shared" si="4"/>
        <v>3130.7317618399975</v>
      </c>
      <c r="K84" s="29">
        <f t="shared" si="5"/>
        <v>3940.25863011</v>
      </c>
      <c r="M84" s="32">
        <v>43009</v>
      </c>
      <c r="N84" s="30">
        <f t="shared" si="6"/>
        <v>2751247.1943199998</v>
      </c>
      <c r="O84" s="30">
        <f t="shared" si="7"/>
        <v>11589018.457279999</v>
      </c>
    </row>
    <row r="85" spans="1:15" ht="18" x14ac:dyDescent="0.35">
      <c r="A85" s="32">
        <v>43040</v>
      </c>
      <c r="B85" s="29">
        <v>3011.3380010100054</v>
      </c>
      <c r="C85" s="30">
        <v>10395392.110250002</v>
      </c>
      <c r="E85" s="33">
        <v>43040</v>
      </c>
      <c r="F85" s="29">
        <v>3986.2949171899759</v>
      </c>
      <c r="G85" s="30">
        <v>2743959.6616499997</v>
      </c>
      <c r="I85" s="32">
        <v>43040</v>
      </c>
      <c r="J85" s="29">
        <f t="shared" si="4"/>
        <v>3011.3380010100054</v>
      </c>
      <c r="K85" s="29">
        <f t="shared" si="5"/>
        <v>3986.2949171899759</v>
      </c>
      <c r="M85" s="32">
        <v>43040</v>
      </c>
      <c r="N85" s="30">
        <f t="shared" si="6"/>
        <v>2743959.6616499997</v>
      </c>
      <c r="O85" s="30">
        <f t="shared" si="7"/>
        <v>10395392.110250002</v>
      </c>
    </row>
    <row r="86" spans="1:15" ht="18" x14ac:dyDescent="0.35">
      <c r="A86" s="32">
        <v>43070</v>
      </c>
      <c r="B86" s="29">
        <v>3949.1192609799996</v>
      </c>
      <c r="C86" s="30">
        <v>18951712.783910003</v>
      </c>
      <c r="E86" s="33">
        <v>43070</v>
      </c>
      <c r="F86" s="29">
        <v>3635.5441696900011</v>
      </c>
      <c r="G86" s="30">
        <v>2625011.7133399998</v>
      </c>
      <c r="I86" s="32">
        <v>43070</v>
      </c>
      <c r="J86" s="29">
        <f t="shared" si="4"/>
        <v>3949.1192609799996</v>
      </c>
      <c r="K86" s="29">
        <f t="shared" si="5"/>
        <v>3635.5441696900011</v>
      </c>
      <c r="M86" s="32">
        <v>43070</v>
      </c>
      <c r="N86" s="30">
        <f t="shared" si="6"/>
        <v>2625011.7133399998</v>
      </c>
      <c r="O86" s="30">
        <f t="shared" si="7"/>
        <v>18951712.783910003</v>
      </c>
    </row>
    <row r="87" spans="1:15" ht="18" x14ac:dyDescent="0.35">
      <c r="A87" s="32">
        <v>43101</v>
      </c>
      <c r="B87" s="29">
        <v>3192.3085563300001</v>
      </c>
      <c r="C87" s="30">
        <v>11784686.891440002</v>
      </c>
      <c r="E87" s="33">
        <v>43101</v>
      </c>
      <c r="F87" s="29">
        <v>3895.9285525100058</v>
      </c>
      <c r="G87" s="30">
        <v>3277826.8557300004</v>
      </c>
      <c r="I87" s="32">
        <v>43101</v>
      </c>
      <c r="J87" s="29">
        <f t="shared" si="4"/>
        <v>3192.3085563300001</v>
      </c>
      <c r="K87" s="29">
        <f t="shared" si="5"/>
        <v>3895.9285525100058</v>
      </c>
      <c r="M87" s="32">
        <v>43101</v>
      </c>
      <c r="N87" s="30">
        <f t="shared" si="6"/>
        <v>3277826.8557300004</v>
      </c>
      <c r="O87" s="30">
        <f t="shared" si="7"/>
        <v>11784686.891440002</v>
      </c>
    </row>
    <row r="88" spans="1:15" ht="18" x14ac:dyDescent="0.35">
      <c r="A88" s="32">
        <v>43132</v>
      </c>
      <c r="B88" s="29">
        <v>2940.9118770499999</v>
      </c>
      <c r="C88" s="30">
        <v>9720201.3855700009</v>
      </c>
      <c r="E88" s="33">
        <v>43132</v>
      </c>
      <c r="F88" s="29">
        <v>3650.61140251999</v>
      </c>
      <c r="G88" s="30">
        <v>2438226.2553599994</v>
      </c>
      <c r="I88" s="32">
        <v>43132</v>
      </c>
      <c r="J88" s="29">
        <f t="shared" si="4"/>
        <v>2940.9118770499999</v>
      </c>
      <c r="K88" s="29">
        <f t="shared" si="5"/>
        <v>3650.61140251999</v>
      </c>
      <c r="M88" s="32">
        <v>43132</v>
      </c>
      <c r="N88" s="30">
        <f t="shared" si="6"/>
        <v>2438226.2553599994</v>
      </c>
      <c r="O88" s="30">
        <f t="shared" si="7"/>
        <v>9720201.3855700009</v>
      </c>
    </row>
    <row r="89" spans="1:15" ht="18" x14ac:dyDescent="0.35">
      <c r="A89" s="32">
        <v>43160</v>
      </c>
      <c r="B89" s="29">
        <v>3344.3787052399998</v>
      </c>
      <c r="C89" s="30">
        <v>12143134.20806</v>
      </c>
      <c r="E89" s="33">
        <v>43160</v>
      </c>
      <c r="F89" s="29">
        <v>3906.0806666500298</v>
      </c>
      <c r="G89" s="30">
        <v>2952193.5385999992</v>
      </c>
      <c r="I89" s="32">
        <v>43160</v>
      </c>
      <c r="J89" s="29">
        <f t="shared" si="4"/>
        <v>3344.3787052399998</v>
      </c>
      <c r="K89" s="29">
        <f t="shared" si="5"/>
        <v>3906.0806666500298</v>
      </c>
      <c r="M89" s="32">
        <v>43160</v>
      </c>
      <c r="N89" s="30">
        <f t="shared" si="6"/>
        <v>2952193.5385999992</v>
      </c>
      <c r="O89" s="30">
        <f t="shared" si="7"/>
        <v>12143134.20806</v>
      </c>
    </row>
    <row r="90" spans="1:15" ht="18" x14ac:dyDescent="0.35">
      <c r="A90" s="32">
        <v>43191</v>
      </c>
      <c r="B90" s="29">
        <v>3716.9162829299999</v>
      </c>
      <c r="C90" s="30">
        <v>13596742.479579998</v>
      </c>
      <c r="E90" s="33">
        <v>43191</v>
      </c>
      <c r="F90" s="29">
        <v>4238.34201700004</v>
      </c>
      <c r="G90" s="30">
        <v>3120196.6353200008</v>
      </c>
      <c r="I90" s="32">
        <v>43191</v>
      </c>
      <c r="J90" s="29">
        <f t="shared" si="4"/>
        <v>3716.9162829299999</v>
      </c>
      <c r="K90" s="29">
        <f t="shared" si="5"/>
        <v>4238.34201700004</v>
      </c>
      <c r="M90" s="32">
        <v>43191</v>
      </c>
      <c r="N90" s="30">
        <f t="shared" si="6"/>
        <v>3120196.6353200008</v>
      </c>
      <c r="O90" s="30">
        <f t="shared" si="7"/>
        <v>13596742.479579998</v>
      </c>
    </row>
    <row r="91" spans="1:15" ht="18" x14ac:dyDescent="0.35">
      <c r="A91" s="32">
        <v>43221</v>
      </c>
      <c r="B91" s="29">
        <v>3681.6227624500002</v>
      </c>
      <c r="C91" s="30">
        <v>11114909.442799998</v>
      </c>
      <c r="E91" s="33">
        <v>43221</v>
      </c>
      <c r="F91" s="29">
        <v>4513.3457110600002</v>
      </c>
      <c r="G91" s="30">
        <v>3296615.9693900007</v>
      </c>
      <c r="I91" s="32">
        <v>43221</v>
      </c>
      <c r="J91" s="29">
        <f t="shared" si="4"/>
        <v>3681.6227624500002</v>
      </c>
      <c r="K91" s="29">
        <f t="shared" si="5"/>
        <v>4513.3457110600002</v>
      </c>
      <c r="M91" s="32">
        <v>43221</v>
      </c>
      <c r="N91" s="30">
        <f t="shared" si="6"/>
        <v>3296615.9693900007</v>
      </c>
      <c r="O91" s="30">
        <f t="shared" si="7"/>
        <v>11114909.442799998</v>
      </c>
    </row>
    <row r="92" spans="1:15" ht="18" x14ac:dyDescent="0.35">
      <c r="A92" s="32">
        <v>43252</v>
      </c>
      <c r="B92" s="29">
        <v>3330.3644442499999</v>
      </c>
      <c r="C92" s="30">
        <v>9684880.3751599994</v>
      </c>
      <c r="E92" s="33">
        <v>43252</v>
      </c>
      <c r="F92" s="29">
        <v>4228.39545291998</v>
      </c>
      <c r="G92" s="30">
        <v>2903369.4802599992</v>
      </c>
      <c r="I92" s="32">
        <v>43252</v>
      </c>
      <c r="J92" s="29">
        <f t="shared" si="4"/>
        <v>3330.3644442499999</v>
      </c>
      <c r="K92" s="29">
        <f t="shared" si="5"/>
        <v>4228.39545291998</v>
      </c>
      <c r="M92" s="32">
        <v>43252</v>
      </c>
      <c r="N92" s="30">
        <f t="shared" si="6"/>
        <v>2903369.4802599992</v>
      </c>
      <c r="O92" s="30">
        <f t="shared" si="7"/>
        <v>9684880.3751599994</v>
      </c>
    </row>
    <row r="93" spans="1:15" ht="18" x14ac:dyDescent="0.35">
      <c r="A93" s="32">
        <v>43282</v>
      </c>
      <c r="B93" s="29">
        <v>3604.1968114900001</v>
      </c>
      <c r="C93" s="30">
        <v>12221370.24446</v>
      </c>
      <c r="E93" s="33">
        <v>43282</v>
      </c>
      <c r="F93" s="29">
        <v>4347.4364849900303</v>
      </c>
      <c r="G93" s="30">
        <v>2960038.9838099997</v>
      </c>
      <c r="I93" s="32">
        <v>43282</v>
      </c>
      <c r="J93" s="29">
        <f t="shared" si="4"/>
        <v>3604.1968114900001</v>
      </c>
      <c r="K93" s="29">
        <f t="shared" si="5"/>
        <v>4347.4364849900303</v>
      </c>
      <c r="M93" s="32">
        <v>43282</v>
      </c>
      <c r="N93" s="30">
        <f t="shared" si="6"/>
        <v>2960038.9838099997</v>
      </c>
      <c r="O93" s="30">
        <f t="shared" si="7"/>
        <v>12221370.24446</v>
      </c>
    </row>
    <row r="94" spans="1:15" ht="18" x14ac:dyDescent="0.35">
      <c r="A94" s="32">
        <v>43313</v>
      </c>
      <c r="B94" s="29">
        <v>3611.2362850899999</v>
      </c>
      <c r="C94" s="30">
        <v>10239673.741109999</v>
      </c>
      <c r="E94" s="33">
        <v>43313</v>
      </c>
      <c r="F94" s="29">
        <v>4580.7123564599897</v>
      </c>
      <c r="G94" s="30">
        <v>3044859.4203899987</v>
      </c>
      <c r="I94" s="32">
        <v>43313</v>
      </c>
      <c r="J94" s="29">
        <f t="shared" si="4"/>
        <v>3611.2362850899999</v>
      </c>
      <c r="K94" s="29">
        <f t="shared" si="5"/>
        <v>4580.7123564599897</v>
      </c>
      <c r="M94" s="32">
        <v>43313</v>
      </c>
      <c r="N94" s="30">
        <f t="shared" si="6"/>
        <v>3044859.4203899987</v>
      </c>
      <c r="O94" s="30">
        <f t="shared" si="7"/>
        <v>10239673.741109999</v>
      </c>
    </row>
    <row r="95" spans="1:15" ht="18" x14ac:dyDescent="0.35">
      <c r="A95" s="32">
        <v>43344</v>
      </c>
      <c r="B95" s="29">
        <v>3499.3702663399999</v>
      </c>
      <c r="C95" s="30">
        <v>9910703.9997300003</v>
      </c>
      <c r="D95" s="28"/>
      <c r="E95" s="33">
        <v>43344</v>
      </c>
      <c r="F95" s="29">
        <v>4047.7900887200299</v>
      </c>
      <c r="G95" s="30">
        <v>2511250.0086299996</v>
      </c>
      <c r="H95" s="28"/>
      <c r="I95" s="32">
        <v>43344</v>
      </c>
      <c r="J95" s="29">
        <f t="shared" si="4"/>
        <v>3499.3702663399999</v>
      </c>
      <c r="K95" s="29">
        <f t="shared" si="5"/>
        <v>4047.7900887200299</v>
      </c>
      <c r="M95" s="32">
        <v>43344</v>
      </c>
      <c r="N95" s="30">
        <f t="shared" si="6"/>
        <v>2511250.0086299996</v>
      </c>
      <c r="O95" s="30">
        <f t="shared" si="7"/>
        <v>9910703.9997300003</v>
      </c>
    </row>
    <row r="96" spans="1:15" ht="18" x14ac:dyDescent="0.35">
      <c r="A96" s="32">
        <v>43374</v>
      </c>
      <c r="B96" s="29">
        <v>3786.5612725000001</v>
      </c>
      <c r="C96" s="30">
        <v>11730638.158730002</v>
      </c>
      <c r="E96" s="33">
        <v>43374</v>
      </c>
      <c r="F96" s="29">
        <v>5165.5149208000003</v>
      </c>
      <c r="G96" s="30">
        <v>3098445.4825199996</v>
      </c>
      <c r="I96" s="32">
        <v>43374</v>
      </c>
      <c r="J96" s="29">
        <f t="shared" si="4"/>
        <v>3786.5612725000001</v>
      </c>
      <c r="K96" s="29">
        <f t="shared" si="5"/>
        <v>5165.5149208000003</v>
      </c>
      <c r="M96" s="32">
        <v>43374</v>
      </c>
      <c r="N96" s="30">
        <f t="shared" si="6"/>
        <v>3098445.4825199996</v>
      </c>
      <c r="O96" s="30">
        <f t="shared" si="7"/>
        <v>11730638.158730002</v>
      </c>
    </row>
    <row r="97" spans="1:15" ht="18" x14ac:dyDescent="0.35">
      <c r="A97" s="32">
        <v>43405</v>
      </c>
      <c r="B97" s="29">
        <v>3348.9294035200001</v>
      </c>
      <c r="C97" s="30">
        <v>9743966.4024899993</v>
      </c>
      <c r="E97" s="33">
        <v>43405</v>
      </c>
      <c r="F97" s="29">
        <v>4475.7455578700301</v>
      </c>
      <c r="G97" s="30">
        <v>2875676.8532999996</v>
      </c>
      <c r="I97" s="32">
        <v>43405</v>
      </c>
      <c r="J97" s="29">
        <f t="shared" si="4"/>
        <v>3348.9294035200001</v>
      </c>
      <c r="K97" s="29">
        <f t="shared" si="5"/>
        <v>4475.7455578700301</v>
      </c>
      <c r="M97" s="32">
        <v>43405</v>
      </c>
      <c r="N97" s="30">
        <f t="shared" si="6"/>
        <v>2875676.8532999996</v>
      </c>
      <c r="O97" s="30">
        <f t="shared" si="7"/>
        <v>9743966.4024899993</v>
      </c>
    </row>
    <row r="98" spans="1:15" ht="18" x14ac:dyDescent="0.35">
      <c r="A98" s="32">
        <v>43435</v>
      </c>
      <c r="B98" s="29">
        <v>3400.8571335199999</v>
      </c>
      <c r="C98" s="30">
        <v>11928879.021910001</v>
      </c>
      <c r="E98" s="33">
        <v>43435</v>
      </c>
      <c r="F98" s="29">
        <v>4182.9016513899896</v>
      </c>
      <c r="G98" s="30">
        <v>2796362.6555699995</v>
      </c>
      <c r="I98" s="32">
        <v>43435</v>
      </c>
      <c r="J98" s="29">
        <f t="shared" si="4"/>
        <v>3400.8571335199999</v>
      </c>
      <c r="K98" s="29">
        <f t="shared" si="5"/>
        <v>4182.9016513899896</v>
      </c>
      <c r="M98" s="32">
        <v>43435</v>
      </c>
      <c r="N98" s="30">
        <f t="shared" si="6"/>
        <v>2796362.6555699995</v>
      </c>
      <c r="O98" s="30">
        <f t="shared" si="7"/>
        <v>11928879.021910001</v>
      </c>
    </row>
    <row r="99" spans="1:15" ht="18" x14ac:dyDescent="0.35">
      <c r="A99" s="32">
        <v>43466</v>
      </c>
      <c r="B99" s="29">
        <v>3064.1</v>
      </c>
      <c r="C99" s="30">
        <v>9232316</v>
      </c>
      <c r="E99" s="33">
        <v>43466</v>
      </c>
      <c r="F99" s="29">
        <v>4302.1948375600496</v>
      </c>
      <c r="G99" s="30">
        <v>3515915.1344900043</v>
      </c>
      <c r="I99" s="32">
        <v>43466</v>
      </c>
      <c r="J99" s="29">
        <f t="shared" si="4"/>
        <v>3064.1</v>
      </c>
      <c r="K99" s="29">
        <f t="shared" si="5"/>
        <v>4302.1948375600496</v>
      </c>
      <c r="M99" s="32">
        <v>43466</v>
      </c>
      <c r="N99" s="30">
        <f t="shared" si="6"/>
        <v>3515915.1344900043</v>
      </c>
      <c r="O99" s="30">
        <f t="shared" si="7"/>
        <v>9232316</v>
      </c>
    </row>
    <row r="100" spans="1:15" ht="18" x14ac:dyDescent="0.35">
      <c r="A100" s="32">
        <v>43497</v>
      </c>
      <c r="B100" s="29">
        <v>3184.7031743299999</v>
      </c>
      <c r="C100" s="30">
        <v>10289193.767289998</v>
      </c>
      <c r="E100" s="33">
        <v>43497</v>
      </c>
      <c r="F100" s="29">
        <v>3951.25660290005</v>
      </c>
      <c r="G100" s="30">
        <v>2721905.4596899995</v>
      </c>
      <c r="I100" s="32">
        <v>43497</v>
      </c>
      <c r="J100" s="29">
        <f t="shared" si="4"/>
        <v>3184.7031743299999</v>
      </c>
      <c r="K100" s="29">
        <f t="shared" si="5"/>
        <v>3951.25660290005</v>
      </c>
      <c r="M100" s="32">
        <v>43497</v>
      </c>
      <c r="N100" s="30">
        <f t="shared" si="6"/>
        <v>2721905.4596899995</v>
      </c>
      <c r="O100" s="30">
        <f t="shared" si="7"/>
        <v>10289193.767289998</v>
      </c>
    </row>
    <row r="101" spans="1:15" ht="18" x14ac:dyDescent="0.35">
      <c r="A101" s="32">
        <v>43525</v>
      </c>
      <c r="B101" s="29">
        <v>3337.5187763700001</v>
      </c>
      <c r="C101" s="30">
        <v>9764617.3019899987</v>
      </c>
      <c r="E101" s="33">
        <v>43525</v>
      </c>
      <c r="F101" s="29">
        <v>4301.0949784300001</v>
      </c>
      <c r="G101" s="30">
        <v>3149223.8151799995</v>
      </c>
      <c r="I101" s="32">
        <v>43525</v>
      </c>
      <c r="J101" s="29">
        <f t="shared" si="4"/>
        <v>3337.5187763700001</v>
      </c>
      <c r="K101" s="29">
        <f t="shared" si="5"/>
        <v>4301.0949784300001</v>
      </c>
      <c r="M101" s="32">
        <v>43525</v>
      </c>
      <c r="N101" s="30">
        <f t="shared" si="6"/>
        <v>3149223.8151799995</v>
      </c>
      <c r="O101" s="30">
        <f t="shared" si="7"/>
        <v>9764617.3019899987</v>
      </c>
    </row>
    <row r="102" spans="1:15" ht="18" x14ac:dyDescent="0.35">
      <c r="A102" s="32">
        <v>43556</v>
      </c>
      <c r="B102" s="29">
        <v>3866.7040132299999</v>
      </c>
      <c r="C102" s="30">
        <v>11706586.521780001</v>
      </c>
      <c r="E102" s="33">
        <v>43556</v>
      </c>
      <c r="F102" s="29">
        <v>4528.4804482600202</v>
      </c>
      <c r="G102" s="30">
        <v>3408634.0586299994</v>
      </c>
      <c r="I102" s="32">
        <v>43556</v>
      </c>
      <c r="J102" s="29">
        <f t="shared" si="4"/>
        <v>3866.7040132299999</v>
      </c>
      <c r="K102" s="29">
        <f t="shared" si="5"/>
        <v>4528.4804482600202</v>
      </c>
      <c r="M102" s="32">
        <v>43556</v>
      </c>
      <c r="N102" s="30">
        <f t="shared" si="6"/>
        <v>3408634.0586299994</v>
      </c>
      <c r="O102" s="30">
        <f t="shared" si="7"/>
        <v>11706586.521780001</v>
      </c>
    </row>
    <row r="103" spans="1:15" ht="18" x14ac:dyDescent="0.35">
      <c r="A103" s="32">
        <v>43586</v>
      </c>
      <c r="B103" s="29">
        <v>3765.0459534699999</v>
      </c>
      <c r="C103" s="30">
        <v>13573981.6196</v>
      </c>
      <c r="E103" s="33">
        <v>43586</v>
      </c>
      <c r="F103" s="29">
        <v>4788.9211703699903</v>
      </c>
      <c r="G103" s="30">
        <v>3423083.6210000012</v>
      </c>
      <c r="I103" s="32">
        <v>43586</v>
      </c>
      <c r="J103" s="29">
        <f t="shared" si="4"/>
        <v>3765.0459534699999</v>
      </c>
      <c r="K103" s="29">
        <f t="shared" si="5"/>
        <v>4788.9211703699903</v>
      </c>
      <c r="M103" s="32">
        <v>43586</v>
      </c>
      <c r="N103" s="30">
        <f t="shared" si="6"/>
        <v>3423083.6210000012</v>
      </c>
      <c r="O103" s="30">
        <f t="shared" si="7"/>
        <v>13573981.6196</v>
      </c>
    </row>
    <row r="104" spans="1:15" ht="18" x14ac:dyDescent="0.35">
      <c r="A104" s="32">
        <v>43617</v>
      </c>
      <c r="B104" s="29">
        <v>3043.5282944400001</v>
      </c>
      <c r="C104" s="30">
        <v>8718418.3430299982</v>
      </c>
      <c r="E104" s="33">
        <v>43617</v>
      </c>
      <c r="F104" s="29">
        <v>3983.21961173001</v>
      </c>
      <c r="G104" s="30">
        <v>2721312.2032599999</v>
      </c>
      <c r="I104" s="32">
        <v>43617</v>
      </c>
      <c r="J104" s="29">
        <f t="shared" si="4"/>
        <v>3043.5282944400001</v>
      </c>
      <c r="K104" s="29">
        <f t="shared" si="5"/>
        <v>3983.21961173001</v>
      </c>
      <c r="M104" s="32">
        <v>43617</v>
      </c>
      <c r="N104" s="30">
        <f t="shared" si="6"/>
        <v>2721312.2032599999</v>
      </c>
      <c r="O104" s="30">
        <f t="shared" si="7"/>
        <v>8718418.3430299982</v>
      </c>
    </row>
    <row r="105" spans="1:15" ht="18" x14ac:dyDescent="0.35">
      <c r="A105" s="32">
        <v>43647</v>
      </c>
      <c r="B105" s="29">
        <v>3271.1321407199998</v>
      </c>
      <c r="C105" s="30">
        <v>10008474.554079998</v>
      </c>
      <c r="E105" s="33">
        <v>43647</v>
      </c>
      <c r="F105" s="29">
        <v>4565.0190807500003</v>
      </c>
      <c r="G105" s="30">
        <v>3249533.4762199996</v>
      </c>
      <c r="I105" s="32">
        <v>43647</v>
      </c>
      <c r="J105" s="29">
        <f t="shared" si="4"/>
        <v>3271.1321407199998</v>
      </c>
      <c r="K105" s="29">
        <f t="shared" si="5"/>
        <v>4565.0190807500003</v>
      </c>
      <c r="M105" s="32">
        <v>43647</v>
      </c>
      <c r="N105" s="30">
        <f t="shared" si="6"/>
        <v>3249533.4762199996</v>
      </c>
      <c r="O105" s="30">
        <f t="shared" si="7"/>
        <v>10008474.554079998</v>
      </c>
    </row>
    <row r="106" spans="1:15" ht="18" x14ac:dyDescent="0.35">
      <c r="A106" s="32">
        <v>43678</v>
      </c>
      <c r="B106" s="29">
        <v>3256.5881264199902</v>
      </c>
      <c r="C106" s="30">
        <v>9654150.064960001</v>
      </c>
      <c r="E106" s="33">
        <v>43678</v>
      </c>
      <c r="F106" s="29">
        <v>4913.0763786400003</v>
      </c>
      <c r="G106" s="30">
        <v>4057247.9523600005</v>
      </c>
      <c r="I106" s="32">
        <v>43678</v>
      </c>
      <c r="J106" s="29">
        <f t="shared" si="4"/>
        <v>3256.5881264199902</v>
      </c>
      <c r="K106" s="29">
        <f t="shared" si="5"/>
        <v>4913.0763786400003</v>
      </c>
      <c r="M106" s="32">
        <v>43678</v>
      </c>
      <c r="N106" s="30">
        <f t="shared" si="6"/>
        <v>4057247.9523600005</v>
      </c>
      <c r="O106" s="30">
        <f t="shared" si="7"/>
        <v>9654150.064960001</v>
      </c>
    </row>
    <row r="107" spans="1:15" ht="18" x14ac:dyDescent="0.35">
      <c r="A107" s="32">
        <v>43709</v>
      </c>
      <c r="B107" s="29">
        <v>3079.7620382099999</v>
      </c>
      <c r="C107" s="30">
        <v>9948002.6044500005</v>
      </c>
      <c r="D107" s="28">
        <f>SUM(C99:C107)</f>
        <v>92895740.777180001</v>
      </c>
      <c r="E107" s="33">
        <v>43709</v>
      </c>
      <c r="F107" s="29">
        <v>4200.36975866999</v>
      </c>
      <c r="G107" s="30">
        <v>3296591.7450499996</v>
      </c>
      <c r="H107" s="28"/>
      <c r="I107" s="32">
        <v>43709</v>
      </c>
      <c r="J107" s="29">
        <f t="shared" si="4"/>
        <v>3079.7620382099999</v>
      </c>
      <c r="K107" s="29">
        <f t="shared" si="5"/>
        <v>4200.36975866999</v>
      </c>
      <c r="M107" s="32">
        <v>43709</v>
      </c>
      <c r="N107" s="30">
        <f t="shared" si="6"/>
        <v>3296591.7450499996</v>
      </c>
      <c r="O107" s="30">
        <f t="shared" si="7"/>
        <v>9948002.6044500005</v>
      </c>
    </row>
    <row r="108" spans="1:15" ht="18" x14ac:dyDescent="0.35">
      <c r="A108" s="32">
        <v>43739</v>
      </c>
      <c r="B108" s="29">
        <v>3319.5483568</v>
      </c>
      <c r="C108" s="30">
        <v>11070866.381800001</v>
      </c>
      <c r="E108" s="33">
        <v>43739</v>
      </c>
      <c r="F108" s="29">
        <v>4333.34122665003</v>
      </c>
      <c r="G108" s="30">
        <v>2717474.0354299992</v>
      </c>
      <c r="I108" s="32">
        <v>43739</v>
      </c>
      <c r="J108" s="29">
        <f t="shared" si="4"/>
        <v>3319.5483568</v>
      </c>
      <c r="K108" s="29">
        <f t="shared" si="5"/>
        <v>4333.34122665003</v>
      </c>
      <c r="M108" s="32">
        <v>43739</v>
      </c>
      <c r="N108" s="30">
        <f t="shared" si="6"/>
        <v>2717474.0354299992</v>
      </c>
      <c r="O108" s="30">
        <f t="shared" si="7"/>
        <v>11070866.381800001</v>
      </c>
    </row>
    <row r="109" spans="1:15" ht="18" x14ac:dyDescent="0.35">
      <c r="A109" s="32">
        <v>43770</v>
      </c>
      <c r="B109" s="29">
        <v>2887.4081359299998</v>
      </c>
      <c r="C109" s="30">
        <v>8578903.5578000005</v>
      </c>
      <c r="E109" s="33">
        <v>43770</v>
      </c>
      <c r="F109" s="29">
        <v>4757.2802943400002</v>
      </c>
      <c r="G109" s="30">
        <v>3472974.8047500006</v>
      </c>
      <c r="I109" s="32">
        <v>43770</v>
      </c>
      <c r="J109" s="29">
        <f t="shared" si="4"/>
        <v>2887.4081359299998</v>
      </c>
      <c r="K109" s="29">
        <f t="shared" si="5"/>
        <v>4757.2802943400002</v>
      </c>
      <c r="M109" s="32">
        <v>43770</v>
      </c>
      <c r="N109" s="30">
        <f t="shared" si="6"/>
        <v>3472974.8047500006</v>
      </c>
      <c r="O109" s="30">
        <f t="shared" si="7"/>
        <v>8578903.5578000005</v>
      </c>
    </row>
    <row r="110" spans="1:15" ht="18" x14ac:dyDescent="0.35">
      <c r="A110" s="32">
        <v>43800</v>
      </c>
      <c r="B110" s="29">
        <v>3342.7797526899999</v>
      </c>
      <c r="C110" s="30">
        <v>10469623.28033</v>
      </c>
      <c r="E110" s="33">
        <v>43800</v>
      </c>
      <c r="F110" s="29">
        <v>4078.3698837900001</v>
      </c>
      <c r="G110" s="30">
        <v>2713918.9067000006</v>
      </c>
      <c r="I110" s="32">
        <v>43800</v>
      </c>
      <c r="J110" s="29">
        <f t="shared" si="4"/>
        <v>3342.7797526899999</v>
      </c>
      <c r="K110" s="29">
        <f t="shared" si="5"/>
        <v>4078.3698837900001</v>
      </c>
      <c r="M110" s="32">
        <v>43800</v>
      </c>
      <c r="N110" s="30">
        <f t="shared" si="6"/>
        <v>2713918.9067000006</v>
      </c>
      <c r="O110" s="30">
        <f t="shared" si="7"/>
        <v>10469623.28033</v>
      </c>
    </row>
    <row r="111" spans="1:15" ht="18" x14ac:dyDescent="0.35">
      <c r="A111" s="32">
        <v>43831</v>
      </c>
      <c r="B111" s="29">
        <v>3423.6541016000001</v>
      </c>
      <c r="C111" s="30">
        <v>17948367.376519997</v>
      </c>
      <c r="E111" s="33">
        <v>43831</v>
      </c>
      <c r="F111" s="29">
        <v>4329.6182983600202</v>
      </c>
      <c r="G111" s="30">
        <v>3498415.4909700011</v>
      </c>
      <c r="I111" s="32">
        <v>43831</v>
      </c>
      <c r="J111" s="29">
        <f t="shared" si="4"/>
        <v>3423.6541016000001</v>
      </c>
      <c r="K111" s="29">
        <f t="shared" si="5"/>
        <v>4329.6182983600202</v>
      </c>
      <c r="M111" s="32">
        <v>43831</v>
      </c>
      <c r="N111" s="30">
        <f t="shared" si="6"/>
        <v>3498415.4909700011</v>
      </c>
      <c r="O111" s="30">
        <f t="shared" si="7"/>
        <v>17948367.376519997</v>
      </c>
    </row>
    <row r="112" spans="1:15" ht="18" x14ac:dyDescent="0.35">
      <c r="A112" s="32">
        <v>43862</v>
      </c>
      <c r="B112" s="29">
        <v>3018.6792912000001</v>
      </c>
      <c r="C112" s="30">
        <v>11063861.165469998</v>
      </c>
      <c r="E112" s="33">
        <v>43862</v>
      </c>
      <c r="F112" s="29">
        <v>3968.4381801099698</v>
      </c>
      <c r="G112" s="30">
        <v>3214460.8916499992</v>
      </c>
      <c r="I112" s="32">
        <v>43862</v>
      </c>
      <c r="J112" s="29">
        <f t="shared" si="4"/>
        <v>3018.6792912000001</v>
      </c>
      <c r="K112" s="29">
        <f t="shared" si="5"/>
        <v>3968.4381801099698</v>
      </c>
      <c r="M112" s="32">
        <v>43862</v>
      </c>
      <c r="N112" s="30">
        <f t="shared" si="6"/>
        <v>3214460.8916499992</v>
      </c>
      <c r="O112" s="30">
        <f t="shared" si="7"/>
        <v>11063861.165469998</v>
      </c>
    </row>
    <row r="113" spans="1:15" ht="18" x14ac:dyDescent="0.35">
      <c r="A113" s="32">
        <v>43891</v>
      </c>
      <c r="B113" s="29">
        <v>2393.1371409100002</v>
      </c>
      <c r="C113" s="30">
        <v>9813518.8485700022</v>
      </c>
      <c r="E113" s="33">
        <v>43891</v>
      </c>
      <c r="F113" s="29">
        <v>3587.70008371003</v>
      </c>
      <c r="G113" s="30">
        <v>2739590.4040399999</v>
      </c>
      <c r="I113" s="32">
        <v>43891</v>
      </c>
      <c r="J113" s="29">
        <f t="shared" si="4"/>
        <v>2393.1371409100002</v>
      </c>
      <c r="K113" s="29">
        <f t="shared" si="5"/>
        <v>3587.70008371003</v>
      </c>
      <c r="M113" s="32">
        <v>43891</v>
      </c>
      <c r="N113" s="30">
        <f t="shared" si="6"/>
        <v>2739590.4040399999</v>
      </c>
      <c r="O113" s="30">
        <f t="shared" si="7"/>
        <v>9813518.8485700022</v>
      </c>
    </row>
    <row r="114" spans="1:15" ht="18" x14ac:dyDescent="0.35">
      <c r="A114" s="32">
        <v>43922</v>
      </c>
      <c r="B114" s="29">
        <v>1843.9390247700001</v>
      </c>
      <c r="C114" s="30">
        <v>7825092.6866600001</v>
      </c>
      <c r="E114" s="33">
        <v>43922</v>
      </c>
      <c r="F114" s="29">
        <v>3096.7674764400099</v>
      </c>
      <c r="G114" s="30">
        <v>3080089.2428000001</v>
      </c>
      <c r="I114" s="32">
        <v>43922</v>
      </c>
      <c r="J114" s="29">
        <f t="shared" si="4"/>
        <v>1843.9390247700001</v>
      </c>
      <c r="K114" s="29">
        <f t="shared" si="5"/>
        <v>3096.7674764400099</v>
      </c>
      <c r="M114" s="32">
        <v>43922</v>
      </c>
      <c r="N114" s="30">
        <f t="shared" si="6"/>
        <v>3080089.2428000001</v>
      </c>
      <c r="O114" s="30">
        <f t="shared" si="7"/>
        <v>7825092.6866600001</v>
      </c>
    </row>
    <row r="115" spans="1:15" ht="18" x14ac:dyDescent="0.35">
      <c r="A115" s="32">
        <v>43952</v>
      </c>
      <c r="B115" s="29">
        <v>2237.33153722</v>
      </c>
      <c r="C115" s="30">
        <v>11341445.916110003</v>
      </c>
      <c r="E115" s="33">
        <v>43952</v>
      </c>
      <c r="F115" s="29">
        <v>2877.3259832499998</v>
      </c>
      <c r="G115" s="30">
        <v>2705890.5354999998</v>
      </c>
      <c r="I115" s="32">
        <v>43952</v>
      </c>
      <c r="J115" s="29">
        <f t="shared" si="4"/>
        <v>2237.33153722</v>
      </c>
      <c r="K115" s="29">
        <f t="shared" si="5"/>
        <v>2877.3259832499998</v>
      </c>
      <c r="M115" s="32">
        <v>43952</v>
      </c>
      <c r="N115" s="30">
        <f t="shared" si="6"/>
        <v>2705890.5354999998</v>
      </c>
      <c r="O115" s="30">
        <f t="shared" si="7"/>
        <v>11341445.916110003</v>
      </c>
    </row>
    <row r="116" spans="1:15" ht="18" x14ac:dyDescent="0.35">
      <c r="A116" s="32">
        <v>43983</v>
      </c>
      <c r="B116" s="29">
        <v>2278.1198597100001</v>
      </c>
      <c r="C116" s="30">
        <v>10030653.584019998</v>
      </c>
      <c r="E116" s="33">
        <v>43983</v>
      </c>
      <c r="F116" s="29">
        <v>2898.6506791199999</v>
      </c>
      <c r="G116" s="30">
        <v>2265781</v>
      </c>
      <c r="I116" s="32">
        <v>43983</v>
      </c>
      <c r="J116" s="29">
        <f t="shared" si="4"/>
        <v>2278.1198597100001</v>
      </c>
      <c r="K116" s="29">
        <f t="shared" si="5"/>
        <v>2898.6506791199999</v>
      </c>
      <c r="M116" s="32">
        <v>43983</v>
      </c>
      <c r="N116" s="30">
        <f t="shared" si="6"/>
        <v>2265781</v>
      </c>
      <c r="O116" s="30">
        <f t="shared" si="7"/>
        <v>10030653.584019998</v>
      </c>
    </row>
    <row r="117" spans="1:15" ht="18" x14ac:dyDescent="0.35">
      <c r="A117" s="32">
        <v>44013</v>
      </c>
      <c r="B117" s="29">
        <v>2548.92</v>
      </c>
      <c r="C117" s="30">
        <v>9127072.2770499997</v>
      </c>
      <c r="E117" s="33">
        <v>44013</v>
      </c>
      <c r="F117" s="29">
        <v>3646.1370000000002</v>
      </c>
      <c r="G117" s="30">
        <v>2657798</v>
      </c>
      <c r="I117" s="32">
        <v>44013</v>
      </c>
      <c r="J117" s="29">
        <f t="shared" si="4"/>
        <v>2548.92</v>
      </c>
      <c r="K117" s="29">
        <f t="shared" si="5"/>
        <v>3646.1370000000002</v>
      </c>
      <c r="M117" s="32">
        <v>44013</v>
      </c>
      <c r="N117" s="30">
        <f t="shared" si="6"/>
        <v>2657798</v>
      </c>
      <c r="O117" s="30">
        <f t="shared" si="7"/>
        <v>9127072.2770499997</v>
      </c>
    </row>
    <row r="118" spans="1:15" ht="18" x14ac:dyDescent="0.35">
      <c r="A118" s="32">
        <v>44044</v>
      </c>
      <c r="B118" s="29">
        <v>2569.9638877500001</v>
      </c>
      <c r="C118" s="30">
        <v>8840423.4154700004</v>
      </c>
      <c r="E118" s="33">
        <v>44044</v>
      </c>
      <c r="F118" s="29">
        <v>3571.2405941400102</v>
      </c>
      <c r="G118" s="30">
        <v>2788475.7976500001</v>
      </c>
      <c r="I118" s="32">
        <v>44044</v>
      </c>
      <c r="J118" s="29">
        <f t="shared" si="4"/>
        <v>2569.9638877500001</v>
      </c>
      <c r="K118" s="29">
        <f t="shared" si="5"/>
        <v>3571.2405941400102</v>
      </c>
      <c r="M118" s="32">
        <v>44044</v>
      </c>
      <c r="N118" s="30">
        <f t="shared" si="6"/>
        <v>2788475.7976500001</v>
      </c>
      <c r="O118" s="30">
        <f t="shared" si="7"/>
        <v>8840423.4154700004</v>
      </c>
    </row>
    <row r="119" spans="1:15" ht="18" x14ac:dyDescent="0.35">
      <c r="A119" s="32">
        <v>44075</v>
      </c>
      <c r="B119" s="29">
        <v>2531.5363750699998</v>
      </c>
      <c r="C119" s="30">
        <v>7860048.4208899997</v>
      </c>
      <c r="D119" s="28"/>
      <c r="E119" s="33">
        <v>44075</v>
      </c>
      <c r="F119" s="29">
        <v>3475.8312908500102</v>
      </c>
      <c r="G119" s="30">
        <v>2583305.11613</v>
      </c>
      <c r="I119" s="32">
        <v>44075</v>
      </c>
      <c r="J119" s="29">
        <f t="shared" si="4"/>
        <v>2531.5363750699998</v>
      </c>
      <c r="K119" s="29">
        <f t="shared" si="5"/>
        <v>3475.8312908500102</v>
      </c>
      <c r="M119" s="32">
        <v>44075</v>
      </c>
      <c r="N119" s="30">
        <f t="shared" si="6"/>
        <v>2583305.11613</v>
      </c>
      <c r="O119" s="30">
        <f t="shared" si="7"/>
        <v>7860048.4208899997</v>
      </c>
    </row>
    <row r="120" spans="1:15" ht="18" x14ac:dyDescent="0.35">
      <c r="A120" s="32">
        <v>44105</v>
      </c>
      <c r="B120" s="29">
        <v>2627.5921733300102</v>
      </c>
      <c r="C120" s="30">
        <v>7099706.6528000003</v>
      </c>
      <c r="E120" s="33">
        <v>44105</v>
      </c>
      <c r="F120" s="29">
        <v>3706.2573970899998</v>
      </c>
      <c r="G120" s="30">
        <v>2781214.7360299998</v>
      </c>
      <c r="I120" s="32">
        <v>44105</v>
      </c>
      <c r="J120" s="29">
        <f t="shared" si="4"/>
        <v>2627.5921733300102</v>
      </c>
      <c r="K120" s="29">
        <f t="shared" si="5"/>
        <v>3706.2573970899998</v>
      </c>
      <c r="M120" s="32">
        <v>44105</v>
      </c>
      <c r="N120" s="30">
        <f t="shared" si="6"/>
        <v>2781214.7360299998</v>
      </c>
      <c r="O120" s="30">
        <f t="shared" si="7"/>
        <v>7099706.6528000003</v>
      </c>
    </row>
    <row r="121" spans="1:15" ht="18" x14ac:dyDescent="0.35">
      <c r="A121" s="32">
        <v>44136</v>
      </c>
      <c r="B121" s="29">
        <v>2527.3882889900001</v>
      </c>
      <c r="C121" s="30">
        <v>5507734.5982999988</v>
      </c>
      <c r="E121" s="33">
        <v>44136</v>
      </c>
      <c r="F121" s="29">
        <v>4188.16731317002</v>
      </c>
      <c r="G121" s="30">
        <v>2706661.59088</v>
      </c>
      <c r="H121" s="137"/>
      <c r="I121" s="32">
        <v>44136</v>
      </c>
      <c r="J121" s="29">
        <f t="shared" si="4"/>
        <v>2527.3882889900001</v>
      </c>
      <c r="K121" s="29">
        <f t="shared" si="5"/>
        <v>4188.16731317002</v>
      </c>
      <c r="M121" s="32">
        <v>44136</v>
      </c>
      <c r="N121" s="30">
        <f t="shared" si="6"/>
        <v>2706661.59088</v>
      </c>
      <c r="O121" s="30">
        <f t="shared" si="7"/>
        <v>5507734.5982999988</v>
      </c>
    </row>
    <row r="122" spans="1:15" ht="18" x14ac:dyDescent="0.35">
      <c r="A122" s="32">
        <v>44166</v>
      </c>
      <c r="B122" s="29">
        <v>3028.9727012799999</v>
      </c>
      <c r="C122" s="30">
        <v>8221667.8554600002</v>
      </c>
      <c r="E122" s="33">
        <v>44166</v>
      </c>
      <c r="F122" s="29">
        <v>4142.5272749000096</v>
      </c>
      <c r="G122" s="30">
        <v>2789924</v>
      </c>
      <c r="I122" s="32">
        <v>44166</v>
      </c>
      <c r="J122" s="29">
        <f t="shared" si="4"/>
        <v>3028.9727012799999</v>
      </c>
      <c r="K122" s="29">
        <f t="shared" si="5"/>
        <v>4142.5272749000096</v>
      </c>
      <c r="M122" s="32">
        <v>44166</v>
      </c>
      <c r="N122" s="30">
        <f t="shared" si="6"/>
        <v>2789924</v>
      </c>
      <c r="O122" s="30">
        <f t="shared" si="7"/>
        <v>8221667.8554600002</v>
      </c>
    </row>
    <row r="123" spans="1:15" ht="18" x14ac:dyDescent="0.35">
      <c r="A123" s="32">
        <v>44197</v>
      </c>
      <c r="B123" s="29">
        <v>2594.5448231999999</v>
      </c>
      <c r="C123" s="30">
        <v>7267288.9359200001</v>
      </c>
      <c r="D123" s="137"/>
      <c r="E123" s="33">
        <v>44197</v>
      </c>
      <c r="F123" s="29">
        <v>3822.0252034200098</v>
      </c>
      <c r="G123" s="30">
        <v>2918335.9514000001</v>
      </c>
      <c r="H123" s="137"/>
      <c r="I123" s="32">
        <v>44197</v>
      </c>
      <c r="J123" s="29">
        <f t="shared" si="4"/>
        <v>2594.5448231999999</v>
      </c>
      <c r="K123" s="29">
        <f t="shared" si="5"/>
        <v>3822.0252034200098</v>
      </c>
      <c r="M123" s="32">
        <v>44197</v>
      </c>
      <c r="N123" s="30">
        <f t="shared" si="6"/>
        <v>2918335.9514000001</v>
      </c>
      <c r="O123" s="30">
        <f t="shared" si="7"/>
        <v>7267288.9359200001</v>
      </c>
    </row>
    <row r="124" spans="1:15" ht="18" x14ac:dyDescent="0.35">
      <c r="A124" s="32">
        <v>44228</v>
      </c>
      <c r="B124" s="29">
        <v>2944.6753249899998</v>
      </c>
      <c r="C124" s="30">
        <v>10120577.504140001</v>
      </c>
      <c r="E124" s="33">
        <v>44228</v>
      </c>
      <c r="F124" s="29">
        <v>3904.24077510999</v>
      </c>
      <c r="G124" s="30">
        <v>2748118.9752799999</v>
      </c>
      <c r="I124" s="32">
        <v>44228</v>
      </c>
      <c r="J124" s="29">
        <f t="shared" si="4"/>
        <v>2944.6753249899998</v>
      </c>
      <c r="K124" s="29">
        <f t="shared" si="5"/>
        <v>3904.24077510999</v>
      </c>
      <c r="M124" s="32">
        <v>44228</v>
      </c>
      <c r="N124" s="30">
        <f t="shared" si="6"/>
        <v>2748118.9752799999</v>
      </c>
      <c r="O124" s="30">
        <f t="shared" si="7"/>
        <v>10120577.504140001</v>
      </c>
    </row>
    <row r="125" spans="1:15" ht="18" x14ac:dyDescent="0.35">
      <c r="A125" s="32">
        <v>44256</v>
      </c>
      <c r="B125" s="29">
        <v>3326.6289731799998</v>
      </c>
      <c r="C125" s="30">
        <v>6962226.0751599995</v>
      </c>
      <c r="E125" s="33">
        <v>44256</v>
      </c>
      <c r="F125" s="29">
        <v>4934.7832136199904</v>
      </c>
      <c r="G125" s="30">
        <v>3364127.8025199999</v>
      </c>
      <c r="I125" s="32">
        <v>44256</v>
      </c>
      <c r="J125" s="29">
        <f t="shared" si="4"/>
        <v>3326.6289731799998</v>
      </c>
      <c r="K125" s="29">
        <f t="shared" si="5"/>
        <v>4934.7832136199904</v>
      </c>
      <c r="M125" s="32">
        <v>44256</v>
      </c>
      <c r="N125" s="30">
        <f t="shared" si="6"/>
        <v>3364127.8025199999</v>
      </c>
      <c r="O125" s="30">
        <f t="shared" si="7"/>
        <v>6962226.0751599995</v>
      </c>
    </row>
    <row r="126" spans="1:15" ht="18" x14ac:dyDescent="0.35">
      <c r="A126" s="32">
        <v>44287</v>
      </c>
      <c r="B126" s="29">
        <v>2914.6547835599999</v>
      </c>
      <c r="C126" s="30">
        <v>6992562.3616399998</v>
      </c>
      <c r="E126" s="33">
        <v>44287</v>
      </c>
      <c r="F126" s="29">
        <v>4696.6627906400099</v>
      </c>
      <c r="G126" s="30">
        <v>3198818.9219300002</v>
      </c>
      <c r="I126" s="32">
        <v>44287</v>
      </c>
      <c r="J126" s="29">
        <f t="shared" si="4"/>
        <v>2914.6547835599999</v>
      </c>
      <c r="K126" s="29">
        <f t="shared" si="5"/>
        <v>4696.6627906400099</v>
      </c>
      <c r="M126" s="32">
        <v>44287</v>
      </c>
      <c r="N126" s="30">
        <f t="shared" si="6"/>
        <v>3198818.9219300002</v>
      </c>
      <c r="O126" s="30">
        <f t="shared" si="7"/>
        <v>6992562.3616399998</v>
      </c>
    </row>
    <row r="127" spans="1:15" ht="18" x14ac:dyDescent="0.35">
      <c r="A127" s="32">
        <v>44317</v>
      </c>
      <c r="B127" s="29">
        <v>3097.04866911</v>
      </c>
      <c r="C127" s="30">
        <v>8324103.7921599997</v>
      </c>
      <c r="E127" s="33">
        <v>44317</v>
      </c>
      <c r="F127" s="29">
        <v>4372.1514794700097</v>
      </c>
      <c r="G127" s="30">
        <v>2768125.1029699999</v>
      </c>
      <c r="I127" s="32">
        <v>44317</v>
      </c>
      <c r="J127" s="29">
        <f t="shared" si="4"/>
        <v>3097.04866911</v>
      </c>
      <c r="K127" s="29">
        <f t="shared" si="5"/>
        <v>4372.1514794700097</v>
      </c>
      <c r="M127" s="32">
        <v>44317</v>
      </c>
      <c r="N127" s="30">
        <f t="shared" si="6"/>
        <v>2768125.1029699999</v>
      </c>
      <c r="O127" s="30">
        <f t="shared" si="7"/>
        <v>8324103.7921599997</v>
      </c>
    </row>
    <row r="128" spans="1:15" ht="18" x14ac:dyDescent="0.35">
      <c r="A128" s="32">
        <v>44348</v>
      </c>
      <c r="B128" s="29">
        <v>3046.8622975399999</v>
      </c>
      <c r="C128" s="30">
        <v>8332013.8900800003</v>
      </c>
      <c r="E128" s="33">
        <v>44348</v>
      </c>
      <c r="F128" s="29">
        <v>4922.8543819200004</v>
      </c>
      <c r="G128" s="30">
        <v>3032939.4703700002</v>
      </c>
      <c r="I128" s="32">
        <v>44348</v>
      </c>
      <c r="J128" s="29">
        <f t="shared" si="4"/>
        <v>3046.8622975399999</v>
      </c>
      <c r="K128" s="29">
        <f t="shared" si="5"/>
        <v>4922.8543819200004</v>
      </c>
      <c r="M128" s="32">
        <v>44348</v>
      </c>
      <c r="N128" s="30">
        <f t="shared" si="6"/>
        <v>3032939.4703700002</v>
      </c>
      <c r="O128" s="30">
        <f t="shared" si="7"/>
        <v>8332013.8900800003</v>
      </c>
    </row>
    <row r="129" spans="1:15" ht="18" x14ac:dyDescent="0.35">
      <c r="A129" s="32">
        <v>44378</v>
      </c>
      <c r="B129" s="29">
        <v>3252.4258460699998</v>
      </c>
      <c r="C129" s="30">
        <v>7600365.0739399996</v>
      </c>
      <c r="E129" s="33">
        <v>44378</v>
      </c>
      <c r="F129" s="29">
        <v>4801.4337675400302</v>
      </c>
      <c r="G129" s="30">
        <v>2766901.6456399998</v>
      </c>
      <c r="I129" s="32">
        <v>44378</v>
      </c>
      <c r="J129" s="29">
        <f t="shared" si="4"/>
        <v>3252.4258460699998</v>
      </c>
      <c r="K129" s="29">
        <f t="shared" si="5"/>
        <v>4801.4337675400302</v>
      </c>
      <c r="M129" s="32">
        <v>44378</v>
      </c>
      <c r="N129" s="30">
        <f t="shared" si="6"/>
        <v>2766901.6456399998</v>
      </c>
      <c r="O129" s="30">
        <f t="shared" si="7"/>
        <v>7600365.0739399996</v>
      </c>
    </row>
    <row r="130" spans="1:15" ht="18" x14ac:dyDescent="0.35">
      <c r="A130" s="32">
        <v>44409</v>
      </c>
      <c r="B130" s="29">
        <v>3318.0562013899998</v>
      </c>
      <c r="C130" s="30">
        <v>7671546.1819399996</v>
      </c>
      <c r="E130" s="33">
        <v>44409</v>
      </c>
      <c r="F130" s="29">
        <v>5348.46600201</v>
      </c>
      <c r="G130" s="30">
        <v>3187058.5939000002</v>
      </c>
      <c r="I130" s="32">
        <v>44409</v>
      </c>
      <c r="J130" s="29">
        <f t="shared" si="4"/>
        <v>3318.0562013899998</v>
      </c>
      <c r="K130" s="29">
        <f t="shared" si="5"/>
        <v>5348.46600201</v>
      </c>
      <c r="M130" s="32">
        <v>44409</v>
      </c>
      <c r="N130" s="30">
        <f t="shared" si="6"/>
        <v>3187058.5939000002</v>
      </c>
      <c r="O130" s="30">
        <f t="shared" si="7"/>
        <v>7671546.1819399996</v>
      </c>
    </row>
    <row r="131" spans="1:15" ht="18" x14ac:dyDescent="0.35">
      <c r="A131" s="32">
        <v>44440</v>
      </c>
      <c r="B131" s="29">
        <v>3572.52311078</v>
      </c>
      <c r="C131" s="30">
        <v>7906474.5598099995</v>
      </c>
      <c r="E131" s="33">
        <v>44440</v>
      </c>
      <c r="F131" s="29">
        <v>5733.2835482999699</v>
      </c>
      <c r="G131" s="30">
        <v>3131965.1423800001</v>
      </c>
      <c r="I131" s="32">
        <v>44440</v>
      </c>
      <c r="J131" s="29">
        <f t="shared" si="4"/>
        <v>3572.52311078</v>
      </c>
      <c r="K131" s="29">
        <f t="shared" si="5"/>
        <v>5733.2835482999699</v>
      </c>
      <c r="M131" s="32">
        <v>44440</v>
      </c>
      <c r="N131" s="30">
        <f t="shared" si="6"/>
        <v>3131965.1423800001</v>
      </c>
      <c r="O131" s="30">
        <f t="shared" si="7"/>
        <v>7906474.5598099995</v>
      </c>
    </row>
    <row r="132" spans="1:15" ht="18" x14ac:dyDescent="0.35">
      <c r="A132" s="32">
        <v>44470</v>
      </c>
      <c r="B132" s="29">
        <v>3795.0475634300001</v>
      </c>
      <c r="C132" s="30">
        <v>9579654.0928000007</v>
      </c>
      <c r="E132" s="33">
        <v>44470</v>
      </c>
      <c r="F132" s="29">
        <v>5809.8856806800004</v>
      </c>
      <c r="G132" s="30">
        <v>3543459.8875799999</v>
      </c>
      <c r="I132" s="32">
        <v>44470</v>
      </c>
      <c r="J132" s="29">
        <f t="shared" ref="J132:J139" si="8">B132</f>
        <v>3795.0475634300001</v>
      </c>
      <c r="K132" s="29">
        <f t="shared" ref="K132:K139" si="9">F132</f>
        <v>5809.8856806800004</v>
      </c>
      <c r="M132" s="32">
        <v>44470</v>
      </c>
      <c r="N132" s="30">
        <f t="shared" si="6"/>
        <v>3543459.8875799999</v>
      </c>
      <c r="O132" s="30">
        <f t="shared" si="7"/>
        <v>9579654.0928000007</v>
      </c>
    </row>
    <row r="133" spans="1:15" ht="18" x14ac:dyDescent="0.35">
      <c r="A133" s="32">
        <v>44501</v>
      </c>
      <c r="B133" s="29">
        <v>3987.5547288100001</v>
      </c>
      <c r="C133" s="30">
        <v>7676804.3036799999</v>
      </c>
      <c r="E133" s="33">
        <v>44501</v>
      </c>
      <c r="F133" s="29">
        <v>6545.2966234600299</v>
      </c>
      <c r="G133" s="30">
        <v>3525649.39964</v>
      </c>
      <c r="I133" s="32">
        <v>44501</v>
      </c>
      <c r="J133" s="29">
        <f t="shared" si="8"/>
        <v>3987.5547288100001</v>
      </c>
      <c r="K133" s="29">
        <f t="shared" si="9"/>
        <v>6545.2966234600299</v>
      </c>
      <c r="M133" s="32">
        <v>44501</v>
      </c>
      <c r="N133" s="30">
        <f t="shared" si="6"/>
        <v>3525649.39964</v>
      </c>
      <c r="O133" s="30">
        <f t="shared" si="7"/>
        <v>7676804.3036799999</v>
      </c>
    </row>
    <row r="134" spans="1:15" ht="18" x14ac:dyDescent="0.35">
      <c r="A134" s="32">
        <v>44531</v>
      </c>
      <c r="B134" s="29">
        <v>4381.2954729700105</v>
      </c>
      <c r="C134" s="30">
        <v>10025143.04723</v>
      </c>
      <c r="E134" s="33">
        <v>44531</v>
      </c>
      <c r="F134" s="29">
        <v>6210.27878040001</v>
      </c>
      <c r="G134" s="30">
        <v>3114893.7209000001</v>
      </c>
      <c r="I134" s="32">
        <v>44531</v>
      </c>
      <c r="J134" s="29">
        <f t="shared" si="8"/>
        <v>4381.2954729700105</v>
      </c>
      <c r="K134" s="29">
        <f t="shared" si="9"/>
        <v>6210.27878040001</v>
      </c>
      <c r="M134" s="32">
        <v>44531</v>
      </c>
      <c r="N134" s="30">
        <f t="shared" si="6"/>
        <v>3114893.7209000001</v>
      </c>
      <c r="O134" s="30">
        <f t="shared" si="7"/>
        <v>10025143.04723</v>
      </c>
    </row>
    <row r="135" spans="1:15" ht="18" x14ac:dyDescent="0.35">
      <c r="A135" s="32">
        <v>44562</v>
      </c>
      <c r="B135" s="29">
        <v>3781.6335482099998</v>
      </c>
      <c r="C135" s="30">
        <v>7996354.7008400001</v>
      </c>
      <c r="E135" s="33">
        <v>44562</v>
      </c>
      <c r="F135" s="29">
        <v>6050.5775912000299</v>
      </c>
      <c r="G135" s="30">
        <v>3438997.7164599984</v>
      </c>
      <c r="I135" s="32">
        <v>44562</v>
      </c>
      <c r="J135" s="29">
        <f t="shared" si="8"/>
        <v>3781.6335482099998</v>
      </c>
      <c r="K135" s="29">
        <f t="shared" si="9"/>
        <v>6050.5775912000299</v>
      </c>
      <c r="M135" s="32">
        <v>44562</v>
      </c>
      <c r="N135" s="30">
        <f t="shared" si="6"/>
        <v>3438997.7164599984</v>
      </c>
      <c r="O135" s="30">
        <f t="shared" si="7"/>
        <v>7996354.7008400001</v>
      </c>
    </row>
    <row r="136" spans="1:15" ht="18" x14ac:dyDescent="0.35">
      <c r="A136" s="32">
        <v>44593</v>
      </c>
      <c r="B136" s="29">
        <v>4202.3404297699999</v>
      </c>
      <c r="C136" s="30">
        <v>7835537.0526400022</v>
      </c>
      <c r="E136" s="33">
        <v>44593</v>
      </c>
      <c r="F136" s="29">
        <v>5826.68162020002</v>
      </c>
      <c r="G136" s="30">
        <v>3034957.294160001</v>
      </c>
      <c r="I136" s="32">
        <v>44593</v>
      </c>
      <c r="J136" s="29">
        <f t="shared" si="8"/>
        <v>4202.3404297699999</v>
      </c>
      <c r="K136" s="29">
        <f t="shared" si="9"/>
        <v>5826.68162020002</v>
      </c>
      <c r="M136" s="32">
        <v>44593</v>
      </c>
      <c r="N136" s="30">
        <f t="shared" si="6"/>
        <v>3034957.294160001</v>
      </c>
      <c r="O136" s="30">
        <f t="shared" si="7"/>
        <v>7835537.0526400022</v>
      </c>
    </row>
    <row r="137" spans="1:15" ht="18" x14ac:dyDescent="0.35">
      <c r="A137" s="32">
        <v>44621</v>
      </c>
      <c r="B137" s="29">
        <v>4968.7849681899997</v>
      </c>
      <c r="C137" s="30">
        <v>7732839.0766200004</v>
      </c>
      <c r="E137" s="33">
        <v>44621</v>
      </c>
      <c r="F137" s="29">
        <v>7063.3851783200698</v>
      </c>
      <c r="G137" s="30">
        <v>3760604.6946499995</v>
      </c>
      <c r="I137" s="32">
        <v>44621</v>
      </c>
      <c r="J137" s="29">
        <f t="shared" si="8"/>
        <v>4968.7849681899997</v>
      </c>
      <c r="K137" s="29">
        <f>F137</f>
        <v>7063.3851783200698</v>
      </c>
      <c r="M137" s="32">
        <v>44621</v>
      </c>
      <c r="N137" s="30">
        <f t="shared" si="6"/>
        <v>3760604.6946499995</v>
      </c>
      <c r="O137" s="30">
        <f t="shared" si="7"/>
        <v>7732839.0766200004</v>
      </c>
    </row>
    <row r="138" spans="1:15" ht="18" x14ac:dyDescent="0.35">
      <c r="A138" s="32">
        <v>44652</v>
      </c>
      <c r="B138" s="29">
        <v>5421.6071843</v>
      </c>
      <c r="C138" s="30">
        <v>11357978.4827</v>
      </c>
      <c r="E138" s="33">
        <v>44652</v>
      </c>
      <c r="F138" s="29">
        <v>6393.1044294400399</v>
      </c>
      <c r="G138" s="30">
        <v>3392549.0258700005</v>
      </c>
      <c r="I138" s="32">
        <v>44652</v>
      </c>
      <c r="J138" s="29">
        <f t="shared" si="8"/>
        <v>5421.6071843</v>
      </c>
      <c r="K138" s="29">
        <f t="shared" si="9"/>
        <v>6393.1044294400399</v>
      </c>
      <c r="M138" s="32">
        <v>44652</v>
      </c>
      <c r="N138" s="30">
        <f t="shared" si="6"/>
        <v>3392549.0258700005</v>
      </c>
      <c r="O138" s="30">
        <f t="shared" si="7"/>
        <v>11357978.4827</v>
      </c>
    </row>
    <row r="139" spans="1:15" ht="18" x14ac:dyDescent="0.35">
      <c r="A139" s="32">
        <v>44682</v>
      </c>
      <c r="B139" s="29">
        <v>4552.7</v>
      </c>
      <c r="C139" s="30">
        <v>6136487.2963100011</v>
      </c>
      <c r="E139" s="33">
        <v>44682</v>
      </c>
      <c r="F139" s="29">
        <v>6804.6</v>
      </c>
      <c r="G139" s="30">
        <v>3555575.8240200006</v>
      </c>
      <c r="I139" s="32">
        <v>44682</v>
      </c>
      <c r="J139" s="29">
        <f t="shared" si="8"/>
        <v>4552.7</v>
      </c>
      <c r="K139" s="29">
        <f t="shared" si="9"/>
        <v>6804.6</v>
      </c>
      <c r="M139" s="32">
        <v>44682</v>
      </c>
      <c r="N139" s="30">
        <f t="shared" si="6"/>
        <v>3555575.8240200006</v>
      </c>
      <c r="O139" s="30">
        <f t="shared" si="7"/>
        <v>6136487.2963100011</v>
      </c>
    </row>
    <row r="140" spans="1:15" ht="18" x14ac:dyDescent="0.35">
      <c r="A140" s="32">
        <v>44713</v>
      </c>
      <c r="B140" s="29">
        <v>5547.1</v>
      </c>
      <c r="C140" s="30">
        <v>9580441</v>
      </c>
      <c r="E140" s="33">
        <v>44713</v>
      </c>
      <c r="F140" s="29">
        <v>6368</v>
      </c>
      <c r="G140" s="30">
        <v>3268960.0470199995</v>
      </c>
      <c r="I140" s="32">
        <v>44713</v>
      </c>
      <c r="J140" s="29">
        <f t="shared" ref="J140:J141" si="10">B140</f>
        <v>5547.1</v>
      </c>
      <c r="K140" s="29">
        <f t="shared" ref="K140:K141" si="11">F140</f>
        <v>6368</v>
      </c>
      <c r="M140" s="32">
        <v>44713</v>
      </c>
      <c r="N140" s="30">
        <f t="shared" ref="N140:N141" si="12">G140</f>
        <v>3268960.0470199995</v>
      </c>
      <c r="O140" s="30">
        <f t="shared" ref="O140:O141" si="13">C140</f>
        <v>9580441</v>
      </c>
    </row>
    <row r="141" spans="1:15" ht="18" x14ac:dyDescent="0.35">
      <c r="A141" s="32">
        <v>44743</v>
      </c>
      <c r="B141" s="29">
        <v>5913.9</v>
      </c>
      <c r="C141" s="30">
        <v>10648582.54329</v>
      </c>
      <c r="E141" s="33">
        <v>44743</v>
      </c>
      <c r="F141" s="29">
        <v>6890.9</v>
      </c>
      <c r="G141" s="30">
        <v>3334805.4610099993</v>
      </c>
      <c r="I141" s="32">
        <v>44743</v>
      </c>
      <c r="J141" s="29">
        <f t="shared" si="10"/>
        <v>5913.9</v>
      </c>
      <c r="K141" s="29">
        <f t="shared" si="11"/>
        <v>6890.9</v>
      </c>
      <c r="M141" s="32">
        <v>44743</v>
      </c>
      <c r="N141" s="30">
        <f t="shared" si="12"/>
        <v>3334805.4610099993</v>
      </c>
      <c r="O141" s="30">
        <f t="shared" si="13"/>
        <v>10648582.54329</v>
      </c>
    </row>
    <row r="142" spans="1:15" ht="18" x14ac:dyDescent="0.35">
      <c r="A142" s="32">
        <v>44774</v>
      </c>
      <c r="B142" s="29">
        <v>4582.1000000000004</v>
      </c>
      <c r="C142" s="30">
        <v>7077383</v>
      </c>
      <c r="E142" s="33">
        <v>44774</v>
      </c>
      <c r="F142" s="29">
        <v>7297.6</v>
      </c>
      <c r="G142" s="30">
        <v>3627579</v>
      </c>
      <c r="I142" s="32">
        <v>44774</v>
      </c>
      <c r="J142" s="29">
        <f t="shared" ref="J142" si="14">B142</f>
        <v>4582.1000000000004</v>
      </c>
      <c r="K142" s="29">
        <f t="shared" ref="K142" si="15">F142</f>
        <v>7297.6</v>
      </c>
      <c r="M142" s="32">
        <v>44774</v>
      </c>
      <c r="N142" s="30">
        <f t="shared" ref="N142" si="16">G142</f>
        <v>3627579</v>
      </c>
      <c r="O142" s="30">
        <f t="shared" ref="O142" si="17">C142</f>
        <v>7077383</v>
      </c>
    </row>
    <row r="143" spans="1:15" ht="18" x14ac:dyDescent="0.35">
      <c r="A143" s="32">
        <v>44805</v>
      </c>
      <c r="B143" s="29">
        <v>4778.6000000000004</v>
      </c>
      <c r="C143" s="30">
        <v>9077778.8802700005</v>
      </c>
      <c r="E143" s="33">
        <v>44805</v>
      </c>
      <c r="F143" s="29">
        <v>6695.8</v>
      </c>
      <c r="G143" s="30">
        <v>3291356.3576799999</v>
      </c>
      <c r="I143" s="32">
        <v>44805</v>
      </c>
      <c r="J143" s="29">
        <f t="shared" ref="J143" si="18">B143</f>
        <v>4778.6000000000004</v>
      </c>
      <c r="K143" s="29">
        <f t="shared" ref="K143" si="19">F143</f>
        <v>6695.8</v>
      </c>
      <c r="M143" s="32">
        <v>44805</v>
      </c>
      <c r="N143" s="30">
        <f t="shared" ref="N143" si="20">G143</f>
        <v>3291356.3576799999</v>
      </c>
      <c r="O143" s="30">
        <f t="shared" ref="O143" si="21">C143</f>
        <v>9077778.8802700005</v>
      </c>
    </row>
    <row r="144" spans="1:15" ht="18" x14ac:dyDescent="0.35">
      <c r="A144" s="32">
        <v>44835</v>
      </c>
      <c r="B144" s="29">
        <v>4212.8</v>
      </c>
      <c r="C144" s="30">
        <v>7468945</v>
      </c>
      <c r="D144" s="30"/>
      <c r="E144" s="33">
        <v>44835</v>
      </c>
      <c r="F144" s="29">
        <v>6127.3</v>
      </c>
      <c r="G144" s="30">
        <v>3169550.1637699995</v>
      </c>
      <c r="I144" s="32">
        <v>44835</v>
      </c>
      <c r="J144" s="29">
        <f t="shared" ref="J144" si="22">B144</f>
        <v>4212.8</v>
      </c>
      <c r="K144" s="29">
        <f t="shared" ref="K144" si="23">F144</f>
        <v>6127.3</v>
      </c>
      <c r="M144" s="32">
        <v>44835</v>
      </c>
      <c r="N144" s="30">
        <f t="shared" ref="N144" si="24">G144</f>
        <v>3169550.1637699995</v>
      </c>
      <c r="O144" s="30">
        <f t="shared" ref="O144" si="25">C144</f>
        <v>7468945</v>
      </c>
    </row>
    <row r="145" spans="1:15" ht="18" x14ac:dyDescent="0.35">
      <c r="A145" s="32">
        <v>44866</v>
      </c>
      <c r="B145" s="29">
        <v>4519.5</v>
      </c>
      <c r="C145" s="30">
        <v>8461152.1691100001</v>
      </c>
      <c r="E145" s="33">
        <v>44866</v>
      </c>
      <c r="F145" s="29">
        <v>6043.8</v>
      </c>
      <c r="G145" s="30">
        <v>3125680.464459999</v>
      </c>
      <c r="I145" s="32">
        <v>44866</v>
      </c>
      <c r="J145" s="29">
        <f t="shared" ref="J145:J148" si="26">B145</f>
        <v>4519.5</v>
      </c>
      <c r="K145" s="29">
        <f t="shared" ref="K145:K148" si="27">F145</f>
        <v>6043.8</v>
      </c>
      <c r="M145" s="32">
        <v>44866</v>
      </c>
      <c r="N145" s="30">
        <f t="shared" ref="N145:N148" si="28">G145</f>
        <v>3125680.464459999</v>
      </c>
      <c r="O145" s="30">
        <f t="shared" ref="O145:O148" si="29">C145</f>
        <v>8461152.1691100001</v>
      </c>
    </row>
    <row r="146" spans="1:15" ht="18" x14ac:dyDescent="0.35">
      <c r="A146" s="32">
        <v>44896</v>
      </c>
      <c r="B146" s="29">
        <v>4498.1015552499903</v>
      </c>
      <c r="C146" s="30">
        <v>8859970.1884300001</v>
      </c>
      <c r="E146" s="33">
        <v>44896</v>
      </c>
      <c r="F146" s="29">
        <v>5851.7787997000196</v>
      </c>
      <c r="G146" s="30">
        <v>3160384.6555300001</v>
      </c>
      <c r="I146" s="32">
        <v>44896</v>
      </c>
      <c r="J146" s="29">
        <f t="shared" si="26"/>
        <v>4498.1015552499903</v>
      </c>
      <c r="K146" s="29">
        <f t="shared" si="27"/>
        <v>5851.7787997000196</v>
      </c>
      <c r="M146" s="32">
        <v>44896</v>
      </c>
      <c r="N146" s="30">
        <f t="shared" si="28"/>
        <v>3160384.6555300001</v>
      </c>
      <c r="O146" s="30">
        <f t="shared" si="29"/>
        <v>8859970.1884300001</v>
      </c>
    </row>
    <row r="147" spans="1:15" ht="18" x14ac:dyDescent="0.35">
      <c r="A147" s="32">
        <v>44927</v>
      </c>
      <c r="B147" s="29">
        <v>3694.9294045500001</v>
      </c>
      <c r="C147" s="30">
        <v>7287047.0522999996</v>
      </c>
      <c r="E147" s="33">
        <v>44927</v>
      </c>
      <c r="F147" s="29">
        <v>5529.6652307599898</v>
      </c>
      <c r="G147" s="30">
        <v>3384293.23171</v>
      </c>
      <c r="I147" s="32">
        <v>44927</v>
      </c>
      <c r="J147" s="29">
        <f t="shared" si="26"/>
        <v>3694.9294045500001</v>
      </c>
      <c r="K147" s="29">
        <f t="shared" si="27"/>
        <v>5529.6652307599898</v>
      </c>
      <c r="M147" s="32">
        <v>44927</v>
      </c>
      <c r="N147" s="30">
        <f t="shared" si="28"/>
        <v>3384293.23171</v>
      </c>
      <c r="O147" s="30">
        <f t="shared" si="29"/>
        <v>7287047.0522999996</v>
      </c>
    </row>
    <row r="148" spans="1:15" ht="18" x14ac:dyDescent="0.35">
      <c r="A148" s="32">
        <v>44958</v>
      </c>
      <c r="B148" s="29">
        <v>4202.6365701899904</v>
      </c>
      <c r="C148" s="30">
        <v>8208774.7946199998</v>
      </c>
      <c r="E148" s="33">
        <v>44958</v>
      </c>
      <c r="F148" s="29">
        <v>5058.1454036599998</v>
      </c>
      <c r="G148" s="30">
        <v>2946086.2992500002</v>
      </c>
      <c r="I148" s="32">
        <v>44958</v>
      </c>
      <c r="J148" s="29">
        <f t="shared" si="26"/>
        <v>4202.6365701899904</v>
      </c>
      <c r="K148" s="29">
        <f t="shared" si="27"/>
        <v>5058.1454036599998</v>
      </c>
      <c r="M148" s="32">
        <v>44958</v>
      </c>
      <c r="N148" s="30">
        <f t="shared" si="28"/>
        <v>2946086.2992500002</v>
      </c>
      <c r="O148" s="30">
        <f t="shared" si="29"/>
        <v>8208774.7946199998</v>
      </c>
    </row>
    <row r="149" spans="1:15" ht="18" x14ac:dyDescent="0.35">
      <c r="G149" s="30"/>
    </row>
    <row r="150" spans="1:15" ht="18" x14ac:dyDescent="0.35">
      <c r="G150" s="30"/>
    </row>
    <row r="151" spans="1:15" ht="18" x14ac:dyDescent="0.35">
      <c r="G151" s="30"/>
    </row>
    <row r="152" spans="1:15" ht="18" x14ac:dyDescent="0.35">
      <c r="G152" s="30"/>
    </row>
    <row r="153" spans="1:15" ht="18" x14ac:dyDescent="0.35">
      <c r="G153" s="30"/>
    </row>
    <row r="154" spans="1:15" ht="18" x14ac:dyDescent="0.35">
      <c r="G154" s="30"/>
    </row>
    <row r="155" spans="1:15" ht="18" x14ac:dyDescent="0.35">
      <c r="G155" s="30"/>
    </row>
    <row r="156" spans="1:15" ht="18" x14ac:dyDescent="0.35">
      <c r="G156" s="30"/>
    </row>
    <row r="157" spans="1:15" ht="18" x14ac:dyDescent="0.35">
      <c r="G157" s="30"/>
    </row>
    <row r="158" spans="1:15" ht="18" x14ac:dyDescent="0.35">
      <c r="G158" s="30"/>
    </row>
    <row r="159" spans="1:15" ht="19.5" x14ac:dyDescent="0.35">
      <c r="A159" s="696" t="s">
        <v>172</v>
      </c>
      <c r="B159" s="696"/>
      <c r="C159" s="696"/>
      <c r="D159" s="696"/>
      <c r="E159" s="696"/>
      <c r="G159" s="30"/>
      <c r="J159" s="644" t="s">
        <v>173</v>
      </c>
      <c r="K159" s="644"/>
      <c r="L159" s="644"/>
      <c r="M159" s="644"/>
    </row>
    <row r="160" spans="1:15" ht="18" x14ac:dyDescent="0.35">
      <c r="A160" s="56"/>
      <c r="B160" s="678" t="s">
        <v>174</v>
      </c>
      <c r="C160" s="679" t="s">
        <v>175</v>
      </c>
      <c r="D160" s="678" t="s">
        <v>176</v>
      </c>
      <c r="E160" s="679" t="s">
        <v>175</v>
      </c>
      <c r="G160" s="30"/>
      <c r="J160" s="681" t="s">
        <v>174</v>
      </c>
      <c r="K160" s="681" t="s">
        <v>175</v>
      </c>
      <c r="L160" s="681" t="s">
        <v>176</v>
      </c>
      <c r="M160" s="681" t="s">
        <v>175</v>
      </c>
    </row>
    <row r="161" spans="1:13" x14ac:dyDescent="0.25">
      <c r="A161" s="56"/>
      <c r="B161" s="678"/>
      <c r="C161" s="679"/>
      <c r="D161" s="678"/>
      <c r="E161" s="679"/>
      <c r="J161" s="681"/>
      <c r="K161" s="681"/>
      <c r="L161" s="681"/>
      <c r="M161" s="681"/>
    </row>
    <row r="162" spans="1:13" ht="15" customHeight="1" x14ac:dyDescent="0.25">
      <c r="A162" s="695" t="s">
        <v>154</v>
      </c>
      <c r="B162" s="682">
        <f>+B164+B166+B168+B170</f>
        <v>12629089.942910001</v>
      </c>
      <c r="C162" s="684">
        <f>+C164+C166+C168+C170</f>
        <v>1</v>
      </c>
      <c r="D162" s="682">
        <f>+D164+D166+D168+D170</f>
        <v>9588646.7721900009</v>
      </c>
      <c r="E162" s="684">
        <f>+E164+E166+E168+E170</f>
        <v>1</v>
      </c>
      <c r="J162" s="687">
        <v>30285311</v>
      </c>
      <c r="K162" s="685">
        <v>1</v>
      </c>
      <c r="L162" s="689">
        <f>+L164+L166+L168+L170</f>
        <v>29286126.769330002</v>
      </c>
      <c r="M162" s="685">
        <f>+M164+M166+M168+M170</f>
        <v>1</v>
      </c>
    </row>
    <row r="163" spans="1:13" ht="15" customHeight="1" x14ac:dyDescent="0.25">
      <c r="A163" s="695"/>
      <c r="B163" s="682"/>
      <c r="C163" s="684"/>
      <c r="D163" s="682"/>
      <c r="E163" s="684"/>
      <c r="J163" s="688"/>
      <c r="K163" s="686"/>
      <c r="L163" s="690"/>
      <c r="M163" s="686"/>
    </row>
    <row r="164" spans="1:13" ht="15" customHeight="1" x14ac:dyDescent="0.25">
      <c r="A164" s="695" t="s">
        <v>177</v>
      </c>
      <c r="B164" s="683">
        <v>7930834.7220700001</v>
      </c>
      <c r="C164" s="684">
        <f>+B164/$B$162</f>
        <v>0.62798149018824501</v>
      </c>
      <c r="D164" s="683">
        <v>5327116.6936799996</v>
      </c>
      <c r="E164" s="684">
        <f>+D164/$D$162</f>
        <v>0.55556501561098925</v>
      </c>
      <c r="J164" s="691">
        <f>18927835+9436577</f>
        <v>28364412</v>
      </c>
      <c r="K164" s="685">
        <f>+J164/$J$162</f>
        <v>0.93657324502957884</v>
      </c>
      <c r="L164" s="691">
        <v>27119983.391160004</v>
      </c>
      <c r="M164" s="685">
        <f>+L164/$L$162</f>
        <v>0.92603517033059835</v>
      </c>
    </row>
    <row r="165" spans="1:13" ht="15" customHeight="1" x14ac:dyDescent="0.25">
      <c r="A165" s="695"/>
      <c r="B165" s="683"/>
      <c r="C165" s="684"/>
      <c r="D165" s="683"/>
      <c r="E165" s="684"/>
      <c r="J165" s="692"/>
      <c r="K165" s="686"/>
      <c r="L165" s="692"/>
      <c r="M165" s="686"/>
    </row>
    <row r="166" spans="1:13" ht="15" customHeight="1" x14ac:dyDescent="0.25">
      <c r="A166" s="695" t="s">
        <v>178</v>
      </c>
      <c r="B166" s="683">
        <v>2289722.5698000006</v>
      </c>
      <c r="C166" s="684">
        <f>+B166/$B$162</f>
        <v>0.18130542898583568</v>
      </c>
      <c r="D166" s="683">
        <v>1922638.3199100005</v>
      </c>
      <c r="E166" s="684">
        <f>+D166/$D$162</f>
        <v>0.20051195602347538</v>
      </c>
      <c r="J166" s="693"/>
      <c r="K166" s="691"/>
      <c r="L166" s="691">
        <v>1381481.3698699991</v>
      </c>
      <c r="M166" s="685">
        <f>+L166/$L$162</f>
        <v>4.7171870174268327E-2</v>
      </c>
    </row>
    <row r="167" spans="1:13" ht="15" customHeight="1" x14ac:dyDescent="0.25">
      <c r="A167" s="695"/>
      <c r="B167" s="683"/>
      <c r="C167" s="684"/>
      <c r="D167" s="683"/>
      <c r="E167" s="684"/>
      <c r="J167" s="694"/>
      <c r="K167" s="692"/>
      <c r="L167" s="692"/>
      <c r="M167" s="686"/>
    </row>
    <row r="168" spans="1:13" ht="15" customHeight="1" x14ac:dyDescent="0.25">
      <c r="A168" s="695" t="s">
        <v>179</v>
      </c>
      <c r="B168" s="683">
        <v>1861142.5805599997</v>
      </c>
      <c r="C168" s="684">
        <f>+B168/$B$162</f>
        <v>0.14736949289088319</v>
      </c>
      <c r="D168" s="683">
        <v>1926633.4807300013</v>
      </c>
      <c r="E168" s="684">
        <f>+D168/$D$162</f>
        <v>0.20092861135711307</v>
      </c>
      <c r="J168" s="693"/>
      <c r="K168" s="691"/>
      <c r="L168" s="691">
        <v>782994.00154999981</v>
      </c>
      <c r="M168" s="685">
        <f>+L168/$L$162</f>
        <v>2.6736003969292141E-2</v>
      </c>
    </row>
    <row r="169" spans="1:13" ht="15" customHeight="1" x14ac:dyDescent="0.25">
      <c r="A169" s="695"/>
      <c r="B169" s="683"/>
      <c r="C169" s="684"/>
      <c r="D169" s="683"/>
      <c r="E169" s="684"/>
      <c r="J169" s="694"/>
      <c r="K169" s="692"/>
      <c r="L169" s="692"/>
      <c r="M169" s="686"/>
    </row>
    <row r="170" spans="1:13" ht="15" customHeight="1" x14ac:dyDescent="0.25">
      <c r="A170" s="682" t="s">
        <v>180</v>
      </c>
      <c r="B170" s="683">
        <v>547390.07048000011</v>
      </c>
      <c r="C170" s="684">
        <f>+B170/$B$162</f>
        <v>4.3343587935036135E-2</v>
      </c>
      <c r="D170" s="683">
        <v>412258.27787000011</v>
      </c>
      <c r="E170" s="684">
        <f>+D170/$D$162</f>
        <v>4.2994417008422381E-2</v>
      </c>
      <c r="J170" s="693"/>
      <c r="K170" s="691"/>
      <c r="L170" s="691">
        <v>1668.0067500000002</v>
      </c>
      <c r="M170" s="685">
        <f>+L170/$L$162</f>
        <v>5.6955525841226166E-5</v>
      </c>
    </row>
    <row r="171" spans="1:13" ht="15" customHeight="1" x14ac:dyDescent="0.25">
      <c r="A171" s="682"/>
      <c r="B171" s="683"/>
      <c r="C171" s="684"/>
      <c r="D171" s="683"/>
      <c r="E171" s="684"/>
      <c r="J171" s="694"/>
      <c r="K171" s="692"/>
      <c r="L171" s="692"/>
      <c r="M171" s="686"/>
    </row>
    <row r="173" spans="1:13" x14ac:dyDescent="0.25">
      <c r="A173" s="697" t="s">
        <v>154</v>
      </c>
      <c r="B173" s="689">
        <f>+B175+B177+B179+B181</f>
        <v>57420.35466351486</v>
      </c>
      <c r="C173" s="685">
        <f>+C175+C177+C179+C181</f>
        <v>1</v>
      </c>
    </row>
    <row r="174" spans="1:13" x14ac:dyDescent="0.25">
      <c r="A174" s="698"/>
      <c r="B174" s="690"/>
      <c r="C174" s="686"/>
    </row>
    <row r="175" spans="1:13" x14ac:dyDescent="0.25">
      <c r="A175" s="697" t="s">
        <v>177</v>
      </c>
      <c r="B175" s="693">
        <v>37614.846388164857</v>
      </c>
      <c r="C175" s="685">
        <f>+B175/$B$173</f>
        <v>0.65507861469315332</v>
      </c>
    </row>
    <row r="176" spans="1:13" x14ac:dyDescent="0.25">
      <c r="A176" s="698"/>
      <c r="B176" s="694"/>
      <c r="C176" s="686"/>
    </row>
    <row r="177" spans="1:3" ht="15" customHeight="1" x14ac:dyDescent="0.25">
      <c r="A177" s="697" t="s">
        <v>181</v>
      </c>
      <c r="B177" s="693">
        <v>9938.0503428000029</v>
      </c>
      <c r="C177" s="685">
        <f>+B177/$B$173</f>
        <v>0.17307539114025505</v>
      </c>
    </row>
    <row r="178" spans="1:3" ht="15" customHeight="1" x14ac:dyDescent="0.25">
      <c r="A178" s="698"/>
      <c r="B178" s="694"/>
      <c r="C178" s="686"/>
    </row>
    <row r="179" spans="1:3" ht="15" customHeight="1" x14ac:dyDescent="0.25">
      <c r="A179" s="697" t="s">
        <v>182</v>
      </c>
      <c r="B179" s="693">
        <v>7059.3110834900008</v>
      </c>
      <c r="C179" s="685">
        <f>+B179/$B$173</f>
        <v>0.12294091746485707</v>
      </c>
    </row>
    <row r="180" spans="1:3" ht="15" customHeight="1" x14ac:dyDescent="0.25">
      <c r="A180" s="698"/>
      <c r="B180" s="694"/>
      <c r="C180" s="686"/>
    </row>
    <row r="181" spans="1:3" ht="15" customHeight="1" x14ac:dyDescent="0.25">
      <c r="A181" s="689" t="s">
        <v>180</v>
      </c>
      <c r="B181" s="693">
        <v>2808.14684906</v>
      </c>
      <c r="C181" s="685">
        <f>+B181/$B$173</f>
        <v>4.8905076701734634E-2</v>
      </c>
    </row>
    <row r="182" spans="1:3" ht="15" customHeight="1" x14ac:dyDescent="0.25">
      <c r="A182" s="690"/>
      <c r="B182" s="694"/>
      <c r="C182" s="686"/>
    </row>
  </sheetData>
  <mergeCells count="75">
    <mergeCell ref="A181:A182"/>
    <mergeCell ref="B181:B182"/>
    <mergeCell ref="C181:C182"/>
    <mergeCell ref="A159:E159"/>
    <mergeCell ref="A177:A178"/>
    <mergeCell ref="B177:B178"/>
    <mergeCell ref="C177:C178"/>
    <mergeCell ref="A179:A180"/>
    <mergeCell ref="B179:B180"/>
    <mergeCell ref="C179:C180"/>
    <mergeCell ref="A173:A174"/>
    <mergeCell ref="B173:B174"/>
    <mergeCell ref="C173:C174"/>
    <mergeCell ref="A175:A176"/>
    <mergeCell ref="B175:B176"/>
    <mergeCell ref="C175:C176"/>
    <mergeCell ref="J170:J171"/>
    <mergeCell ref="K170:K171"/>
    <mergeCell ref="L170:L171"/>
    <mergeCell ref="M170:M171"/>
    <mergeCell ref="A162:A163"/>
    <mergeCell ref="A164:A165"/>
    <mergeCell ref="A168:A169"/>
    <mergeCell ref="A170:A171"/>
    <mergeCell ref="A166:A167"/>
    <mergeCell ref="J166:J167"/>
    <mergeCell ref="K166:K167"/>
    <mergeCell ref="L166:L167"/>
    <mergeCell ref="M166:M167"/>
    <mergeCell ref="J168:J169"/>
    <mergeCell ref="K168:K169"/>
    <mergeCell ref="L168:L169"/>
    <mergeCell ref="M168:M169"/>
    <mergeCell ref="J162:J163"/>
    <mergeCell ref="K162:K163"/>
    <mergeCell ref="L162:L163"/>
    <mergeCell ref="M162:M163"/>
    <mergeCell ref="J164:J165"/>
    <mergeCell ref="K164:K165"/>
    <mergeCell ref="L164:L165"/>
    <mergeCell ref="M164:M165"/>
    <mergeCell ref="D168:D169"/>
    <mergeCell ref="E168:E169"/>
    <mergeCell ref="D170:D171"/>
    <mergeCell ref="E170:E171"/>
    <mergeCell ref="D162:D163"/>
    <mergeCell ref="E162:E163"/>
    <mergeCell ref="D164:D165"/>
    <mergeCell ref="E164:E165"/>
    <mergeCell ref="D166:D167"/>
    <mergeCell ref="E166:E167"/>
    <mergeCell ref="C162:C163"/>
    <mergeCell ref="C164:C165"/>
    <mergeCell ref="C166:C167"/>
    <mergeCell ref="C168:C169"/>
    <mergeCell ref="C170:C171"/>
    <mergeCell ref="B162:B163"/>
    <mergeCell ref="B164:B165"/>
    <mergeCell ref="B166:B167"/>
    <mergeCell ref="B168:B169"/>
    <mergeCell ref="B170:B171"/>
    <mergeCell ref="I1:K1"/>
    <mergeCell ref="M13:O13"/>
    <mergeCell ref="M1:O1"/>
    <mergeCell ref="B160:B161"/>
    <mergeCell ref="D160:D161"/>
    <mergeCell ref="C160:C161"/>
    <mergeCell ref="E160:E161"/>
    <mergeCell ref="A1:C1"/>
    <mergeCell ref="E1:G1"/>
    <mergeCell ref="J159:M159"/>
    <mergeCell ref="J160:J161"/>
    <mergeCell ref="K160:K161"/>
    <mergeCell ref="L160:L161"/>
    <mergeCell ref="M160:M16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R80"/>
  <sheetViews>
    <sheetView showGridLines="0" zoomScale="80" zoomScaleNormal="80" workbookViewId="0">
      <selection activeCell="B4" sqref="B4"/>
    </sheetView>
  </sheetViews>
  <sheetFormatPr baseColWidth="10" defaultColWidth="11.42578125" defaultRowHeight="14.25" x14ac:dyDescent="0.2"/>
  <cols>
    <col min="1" max="1" width="1.28515625" style="217" customWidth="1"/>
    <col min="2" max="2" width="26.5703125" style="217" customWidth="1"/>
    <col min="3" max="5" width="11.140625" style="217" customWidth="1"/>
    <col min="6" max="6" width="13.42578125" style="217" customWidth="1"/>
    <col min="7" max="12" width="8.7109375" style="217" customWidth="1"/>
    <col min="13" max="13" width="10.42578125" style="217" customWidth="1"/>
    <col min="14" max="14" width="18.5703125" style="217" customWidth="1"/>
    <col min="15" max="15" width="17" style="217" customWidth="1"/>
    <col min="16" max="16" width="16.85546875" style="217" customWidth="1"/>
    <col min="17" max="17" width="15.85546875" style="217" customWidth="1"/>
    <col min="18" max="18" width="12.28515625" style="217" bestFit="1" customWidth="1"/>
    <col min="19" max="16384" width="11.42578125" style="217"/>
  </cols>
  <sheetData>
    <row r="1" spans="1:17" ht="15" customHeight="1" x14ac:dyDescent="0.2">
      <c r="A1" s="608" t="s">
        <v>183</v>
      </c>
      <c r="B1" s="608"/>
      <c r="C1" s="608"/>
      <c r="D1" s="608"/>
      <c r="E1" s="608"/>
      <c r="F1" s="608"/>
      <c r="G1" s="608"/>
      <c r="H1" s="608"/>
      <c r="I1" s="608"/>
      <c r="J1" s="608"/>
      <c r="K1" s="608"/>
      <c r="L1" s="608"/>
      <c r="M1" s="608"/>
      <c r="N1" s="608"/>
      <c r="O1" s="608"/>
      <c r="P1" s="608"/>
      <c r="Q1" s="608"/>
    </row>
    <row r="2" spans="1:17" ht="15" customHeight="1" x14ac:dyDescent="0.2">
      <c r="A2" s="608"/>
      <c r="B2" s="608"/>
      <c r="C2" s="608"/>
      <c r="D2" s="608"/>
      <c r="E2" s="608"/>
      <c r="F2" s="608"/>
      <c r="G2" s="608"/>
      <c r="H2" s="608"/>
      <c r="I2" s="608"/>
      <c r="J2" s="608"/>
      <c r="K2" s="608"/>
      <c r="L2" s="608"/>
      <c r="M2" s="608"/>
      <c r="N2" s="608"/>
      <c r="O2" s="608"/>
      <c r="P2" s="608"/>
      <c r="Q2" s="608"/>
    </row>
    <row r="3" spans="1:17" x14ac:dyDescent="0.2">
      <c r="B3" s="219"/>
      <c r="N3" s="428" t="s">
        <v>4</v>
      </c>
      <c r="P3" s="428" t="s">
        <v>988</v>
      </c>
    </row>
    <row r="4" spans="1:17" x14ac:dyDescent="0.2">
      <c r="B4" s="223"/>
      <c r="M4" s="220"/>
      <c r="N4" s="220"/>
      <c r="O4" s="220"/>
      <c r="P4" s="220"/>
    </row>
    <row r="5" spans="1:17" ht="15" customHeight="1" x14ac:dyDescent="0.2">
      <c r="B5" s="223"/>
      <c r="M5" s="220"/>
      <c r="N5" s="220"/>
      <c r="O5" s="220"/>
      <c r="P5" s="220"/>
    </row>
    <row r="6" spans="1:17" ht="29.25" customHeight="1" x14ac:dyDescent="0.2">
      <c r="B6" s="223"/>
      <c r="M6" s="619" t="s">
        <v>992</v>
      </c>
      <c r="N6" s="619"/>
      <c r="O6" s="619">
        <v>2023</v>
      </c>
      <c r="P6" s="613" t="s">
        <v>964</v>
      </c>
      <c r="Q6" s="613" t="s">
        <v>153</v>
      </c>
    </row>
    <row r="7" spans="1:17" ht="29.25" customHeight="1" thickBot="1" x14ac:dyDescent="0.25">
      <c r="B7" s="223"/>
      <c r="M7" s="652"/>
      <c r="N7" s="652"/>
      <c r="O7" s="652"/>
      <c r="P7" s="657"/>
      <c r="Q7" s="657"/>
    </row>
    <row r="8" spans="1:17" ht="14.25" customHeight="1" x14ac:dyDescent="0.2">
      <c r="B8" s="223"/>
      <c r="M8" s="653" t="s">
        <v>154</v>
      </c>
      <c r="N8" s="653"/>
      <c r="O8" s="660">
        <f>+O10+O12+O14+O16</f>
        <v>10587810.634419981</v>
      </c>
      <c r="P8" s="662">
        <v>-0.109</v>
      </c>
      <c r="Q8" s="664">
        <f>+Q10+Q12+Q14+Q16</f>
        <v>0.99999999999999989</v>
      </c>
    </row>
    <row r="9" spans="1:17" ht="14.25" customHeight="1" x14ac:dyDescent="0.2">
      <c r="B9" s="223"/>
      <c r="M9" s="654"/>
      <c r="N9" s="654"/>
      <c r="O9" s="661"/>
      <c r="P9" s="663"/>
      <c r="Q9" s="665"/>
    </row>
    <row r="10" spans="1:17" ht="15" customHeight="1" x14ac:dyDescent="0.2">
      <c r="B10" s="223"/>
      <c r="M10" s="655" t="s">
        <v>156</v>
      </c>
      <c r="N10" s="655"/>
      <c r="O10" s="666">
        <v>7504509.83268998</v>
      </c>
      <c r="P10" s="668">
        <v>-0.17299999999999999</v>
      </c>
      <c r="Q10" s="645">
        <f>+O10/$O$8</f>
        <v>0.70878768914637758</v>
      </c>
    </row>
    <row r="11" spans="1:17" ht="15" customHeight="1" x14ac:dyDescent="0.2">
      <c r="B11" s="223"/>
      <c r="M11" s="656"/>
      <c r="N11" s="656"/>
      <c r="O11" s="667"/>
      <c r="P11" s="669"/>
      <c r="Q11" s="646"/>
    </row>
    <row r="12" spans="1:17" ht="15" customHeight="1" x14ac:dyDescent="0.2">
      <c r="B12" s="223"/>
      <c r="M12" s="655" t="s">
        <v>157</v>
      </c>
      <c r="N12" s="655"/>
      <c r="O12" s="666">
        <v>1591738.21037</v>
      </c>
      <c r="P12" s="668">
        <v>4.2000000000000003E-2</v>
      </c>
      <c r="Q12" s="645">
        <f>+O12/$O$8</f>
        <v>0.15033686050215217</v>
      </c>
    </row>
    <row r="13" spans="1:17" ht="17.25" customHeight="1" x14ac:dyDescent="0.2">
      <c r="B13" s="223"/>
      <c r="M13" s="656"/>
      <c r="N13" s="656"/>
      <c r="O13" s="667"/>
      <c r="P13" s="669"/>
      <c r="Q13" s="646"/>
    </row>
    <row r="14" spans="1:17" ht="15" customHeight="1" x14ac:dyDescent="0.2">
      <c r="B14" s="223"/>
      <c r="M14" s="655" t="s">
        <v>184</v>
      </c>
      <c r="N14" s="655"/>
      <c r="O14" s="666">
        <v>1483894.30712</v>
      </c>
      <c r="P14" s="668">
        <v>0.17699999999999999</v>
      </c>
      <c r="Q14" s="645">
        <f>+O14/$O$8</f>
        <v>0.14015119445903182</v>
      </c>
    </row>
    <row r="15" spans="1:17" ht="29.45" customHeight="1" x14ac:dyDescent="0.2">
      <c r="B15" s="223"/>
      <c r="M15" s="656"/>
      <c r="N15" s="656"/>
      <c r="O15" s="667"/>
      <c r="P15" s="669"/>
      <c r="Q15" s="646"/>
    </row>
    <row r="16" spans="1:17" ht="15" customHeight="1" x14ac:dyDescent="0.2">
      <c r="B16" s="223"/>
      <c r="M16" s="655" t="s">
        <v>158</v>
      </c>
      <c r="N16" s="655"/>
      <c r="O16" s="666">
        <v>7668.28424</v>
      </c>
      <c r="P16" s="668">
        <v>-0.29599999999999999</v>
      </c>
      <c r="Q16" s="645">
        <f>+O16/$O$8</f>
        <v>7.2425589243834093E-4</v>
      </c>
    </row>
    <row r="17" spans="2:17" ht="15" customHeight="1" x14ac:dyDescent="0.2">
      <c r="B17" s="223"/>
      <c r="M17" s="656"/>
      <c r="N17" s="656"/>
      <c r="O17" s="667"/>
      <c r="P17" s="669"/>
      <c r="Q17" s="646"/>
    </row>
    <row r="18" spans="2:17" x14ac:dyDescent="0.2">
      <c r="B18" s="223"/>
      <c r="M18" s="276" t="s">
        <v>185</v>
      </c>
      <c r="N18" s="220"/>
      <c r="O18" s="220"/>
      <c r="P18" s="220"/>
    </row>
    <row r="19" spans="2:17" ht="15" customHeight="1" x14ac:dyDescent="0.2">
      <c r="B19" s="223"/>
      <c r="N19" s="273"/>
      <c r="O19" s="273"/>
      <c r="P19" s="273"/>
      <c r="Q19" s="273"/>
    </row>
    <row r="20" spans="2:17" ht="23.25" customHeight="1" x14ac:dyDescent="0.2">
      <c r="B20" s="223"/>
      <c r="M20" s="670" t="s">
        <v>1012</v>
      </c>
      <c r="N20" s="699"/>
      <c r="O20" s="699"/>
      <c r="P20" s="699"/>
      <c r="Q20" s="699"/>
    </row>
    <row r="21" spans="2:17" ht="23.25" customHeight="1" x14ac:dyDescent="0.2">
      <c r="B21" s="276" t="s">
        <v>186</v>
      </c>
      <c r="M21" s="699"/>
      <c r="N21" s="699"/>
      <c r="O21" s="699"/>
      <c r="P21" s="699"/>
      <c r="Q21" s="699"/>
    </row>
    <row r="22" spans="2:17" ht="23.25" customHeight="1" x14ac:dyDescent="0.2">
      <c r="B22" s="223"/>
      <c r="M22" s="699"/>
      <c r="N22" s="699"/>
      <c r="O22" s="699"/>
      <c r="P22" s="699"/>
      <c r="Q22" s="699"/>
    </row>
    <row r="23" spans="2:17" ht="23.25" customHeight="1" x14ac:dyDescent="0.2">
      <c r="B23" s="223"/>
      <c r="M23" s="699"/>
      <c r="N23" s="699"/>
      <c r="O23" s="699"/>
      <c r="P23" s="699"/>
      <c r="Q23" s="699"/>
    </row>
    <row r="24" spans="2:17" ht="14.45" customHeight="1" x14ac:dyDescent="0.2">
      <c r="B24" s="223"/>
      <c r="M24" s="699"/>
      <c r="N24" s="699"/>
      <c r="O24" s="699"/>
      <c r="P24" s="699"/>
      <c r="Q24" s="699"/>
    </row>
    <row r="25" spans="2:17" ht="23.25" customHeight="1" x14ac:dyDescent="0.2">
      <c r="M25" s="699"/>
      <c r="N25" s="699"/>
      <c r="O25" s="699"/>
      <c r="P25" s="699"/>
      <c r="Q25" s="699"/>
    </row>
    <row r="26" spans="2:17" ht="42" customHeight="1" x14ac:dyDescent="0.2">
      <c r="B26" s="276"/>
      <c r="M26" s="699"/>
      <c r="N26" s="699"/>
      <c r="O26" s="699"/>
      <c r="P26" s="699"/>
      <c r="Q26" s="699"/>
    </row>
    <row r="27" spans="2:17" ht="23.25" customHeight="1" x14ac:dyDescent="0.2">
      <c r="B27" s="276"/>
      <c r="M27" s="699"/>
      <c r="N27" s="699"/>
      <c r="O27" s="699"/>
      <c r="P27" s="699"/>
      <c r="Q27" s="699"/>
    </row>
    <row r="28" spans="2:17" ht="23.25" customHeight="1" x14ac:dyDescent="0.2">
      <c r="B28" s="276"/>
      <c r="M28" s="699"/>
      <c r="N28" s="699"/>
      <c r="O28" s="699"/>
      <c r="P28" s="699"/>
      <c r="Q28" s="699"/>
    </row>
    <row r="29" spans="2:17" ht="23.25" customHeight="1" x14ac:dyDescent="0.2">
      <c r="B29" s="276"/>
      <c r="M29" s="699"/>
      <c r="N29" s="699"/>
      <c r="O29" s="699"/>
      <c r="P29" s="699"/>
      <c r="Q29" s="699"/>
    </row>
    <row r="30" spans="2:17" ht="23.25" customHeight="1" x14ac:dyDescent="0.2">
      <c r="B30" s="276"/>
      <c r="M30" s="699"/>
      <c r="N30" s="699"/>
      <c r="O30" s="699"/>
      <c r="P30" s="699"/>
      <c r="Q30" s="699"/>
    </row>
    <row r="31" spans="2:17" ht="23.25" customHeight="1" x14ac:dyDescent="0.2">
      <c r="B31" s="276"/>
      <c r="M31" s="699"/>
      <c r="N31" s="699"/>
      <c r="O31" s="699"/>
      <c r="P31" s="699"/>
      <c r="Q31" s="699"/>
    </row>
    <row r="32" spans="2:17" ht="23.25" customHeight="1" x14ac:dyDescent="0.2">
      <c r="M32" s="699"/>
      <c r="N32" s="699"/>
      <c r="O32" s="699"/>
      <c r="P32" s="699"/>
      <c r="Q32" s="699"/>
    </row>
    <row r="33" spans="1:18" ht="23.25" customHeight="1" x14ac:dyDescent="0.2">
      <c r="M33" s="699"/>
      <c r="N33" s="699"/>
      <c r="O33" s="699"/>
      <c r="P33" s="699"/>
      <c r="Q33" s="699"/>
    </row>
    <row r="34" spans="1:18" ht="26.25" customHeight="1" x14ac:dyDescent="0.2">
      <c r="B34" s="276"/>
      <c r="M34" s="699"/>
      <c r="N34" s="699"/>
      <c r="O34" s="699"/>
      <c r="P34" s="699"/>
      <c r="Q34" s="699"/>
    </row>
    <row r="35" spans="1:18" ht="14.25" customHeight="1" x14ac:dyDescent="0.2">
      <c r="B35" s="223"/>
      <c r="M35" s="619" t="s">
        <v>993</v>
      </c>
      <c r="N35" s="619"/>
      <c r="O35" s="619">
        <v>2023</v>
      </c>
      <c r="P35" s="613" t="s">
        <v>964</v>
      </c>
      <c r="Q35" s="613" t="s">
        <v>153</v>
      </c>
    </row>
    <row r="36" spans="1:18" ht="21" customHeight="1" thickBot="1" x14ac:dyDescent="0.25">
      <c r="B36" s="223"/>
      <c r="M36" s="652"/>
      <c r="N36" s="652"/>
      <c r="O36" s="652"/>
      <c r="P36" s="657"/>
      <c r="Q36" s="657"/>
    </row>
    <row r="37" spans="1:18" ht="15" customHeight="1" x14ac:dyDescent="0.2">
      <c r="B37" s="223"/>
      <c r="M37" s="653" t="s">
        <v>154</v>
      </c>
      <c r="N37" s="653"/>
      <c r="O37" s="660">
        <f>+O39+O41+O43+O45</f>
        <v>6330380.0163099999</v>
      </c>
      <c r="P37" s="662">
        <v>-2.1999999999999999E-2</v>
      </c>
      <c r="Q37" s="664">
        <f>+Q39+Q41+Q43+Q45</f>
        <v>1.0000000000000002</v>
      </c>
      <c r="R37" s="289"/>
    </row>
    <row r="38" spans="1:18" ht="15" customHeight="1" x14ac:dyDescent="0.2">
      <c r="B38" s="276" t="s">
        <v>189</v>
      </c>
      <c r="M38" s="654"/>
      <c r="N38" s="654"/>
      <c r="O38" s="661"/>
      <c r="P38" s="663"/>
      <c r="Q38" s="665"/>
    </row>
    <row r="39" spans="1:18" ht="15" customHeight="1" x14ac:dyDescent="0.2">
      <c r="B39" s="223"/>
      <c r="M39" s="655" t="s">
        <v>187</v>
      </c>
      <c r="N39" s="655"/>
      <c r="O39" s="666">
        <v>4495448.3282300001</v>
      </c>
      <c r="P39" s="671">
        <v>-8.3000000000000007</v>
      </c>
      <c r="Q39" s="645">
        <f>+O39/$O$37</f>
        <v>0.71013877786920165</v>
      </c>
    </row>
    <row r="40" spans="1:18" ht="15" customHeight="1" x14ac:dyDescent="0.2">
      <c r="B40" s="223"/>
      <c r="M40" s="656"/>
      <c r="N40" s="656"/>
      <c r="O40" s="667">
        <v>26385443.496720012</v>
      </c>
      <c r="P40" s="672">
        <v>8.3126495759202967</v>
      </c>
      <c r="Q40" s="646"/>
    </row>
    <row r="41" spans="1:18" ht="21.6" customHeight="1" x14ac:dyDescent="0.2">
      <c r="B41" s="223"/>
      <c r="M41" s="655" t="s">
        <v>188</v>
      </c>
      <c r="N41" s="655"/>
      <c r="O41" s="666">
        <v>1538576.1059300001</v>
      </c>
      <c r="P41" s="671">
        <v>12.4</v>
      </c>
      <c r="Q41" s="645">
        <f>+O41/$O$37</f>
        <v>0.24304640510773654</v>
      </c>
    </row>
    <row r="42" spans="1:18" ht="27" customHeight="1" x14ac:dyDescent="0.2">
      <c r="M42" s="656"/>
      <c r="N42" s="656"/>
      <c r="O42" s="667">
        <v>9303945.5051899999</v>
      </c>
      <c r="P42" s="672">
        <v>8.215428744834556</v>
      </c>
      <c r="Q42" s="646"/>
    </row>
    <row r="43" spans="1:18" ht="15" customHeight="1" x14ac:dyDescent="0.2">
      <c r="M43" s="655" t="s">
        <v>190</v>
      </c>
      <c r="N43" s="655"/>
      <c r="O43" s="666">
        <v>291848.58214999997</v>
      </c>
      <c r="P43" s="671">
        <v>51</v>
      </c>
      <c r="Q43" s="645">
        <f>+O43/$O$37</f>
        <v>4.6102853446090511E-2</v>
      </c>
    </row>
    <row r="44" spans="1:18" ht="15" customHeight="1" x14ac:dyDescent="0.2">
      <c r="B44" s="223"/>
      <c r="M44" s="656"/>
      <c r="N44" s="656"/>
      <c r="O44" s="667">
        <v>1275479.3064699997</v>
      </c>
      <c r="P44" s="672">
        <v>8.3722859953556448</v>
      </c>
      <c r="Q44" s="646"/>
    </row>
    <row r="45" spans="1:18" ht="15" customHeight="1" x14ac:dyDescent="0.2">
      <c r="B45" s="223"/>
      <c r="M45" s="655" t="s">
        <v>158</v>
      </c>
      <c r="N45" s="655"/>
      <c r="O45" s="666">
        <v>4507</v>
      </c>
      <c r="P45" s="668">
        <v>-0.182</v>
      </c>
      <c r="Q45" s="645">
        <f>+O45/$O$37</f>
        <v>7.1196357697134681E-4</v>
      </c>
    </row>
    <row r="46" spans="1:18" ht="15" customHeight="1" x14ac:dyDescent="0.2">
      <c r="B46" s="223"/>
      <c r="M46" s="656"/>
      <c r="N46" s="656"/>
      <c r="O46" s="667"/>
      <c r="P46" s="669"/>
      <c r="Q46" s="646"/>
    </row>
    <row r="47" spans="1:18" ht="15" customHeight="1" x14ac:dyDescent="0.2">
      <c r="B47" s="223"/>
      <c r="M47" s="220"/>
      <c r="N47" s="220"/>
      <c r="O47" s="220"/>
      <c r="P47" s="220"/>
    </row>
    <row r="48" spans="1:18" ht="15" customHeight="1" x14ac:dyDescent="0.2">
      <c r="A48" s="608"/>
      <c r="B48" s="608"/>
      <c r="C48" s="608"/>
      <c r="D48" s="608"/>
      <c r="E48" s="608"/>
      <c r="F48" s="608"/>
      <c r="G48" s="608"/>
      <c r="H48" s="608"/>
      <c r="I48" s="608"/>
      <c r="J48" s="608"/>
      <c r="K48" s="608"/>
      <c r="L48" s="608"/>
      <c r="M48" s="608"/>
      <c r="N48" s="608"/>
      <c r="O48" s="608"/>
      <c r="P48" s="608"/>
      <c r="Q48" s="608"/>
    </row>
    <row r="49" spans="1:17" ht="15" customHeight="1" x14ac:dyDescent="0.2">
      <c r="A49" s="608"/>
      <c r="B49" s="608"/>
      <c r="C49" s="608"/>
      <c r="D49" s="608"/>
      <c r="E49" s="608"/>
      <c r="F49" s="608"/>
      <c r="G49" s="608"/>
      <c r="H49" s="608"/>
      <c r="I49" s="608"/>
      <c r="J49" s="608"/>
      <c r="K49" s="608"/>
      <c r="L49" s="608"/>
      <c r="M49" s="608"/>
      <c r="N49" s="608"/>
      <c r="O49" s="608"/>
      <c r="P49" s="608"/>
      <c r="Q49" s="608"/>
    </row>
    <row r="50" spans="1:17" ht="15" customHeight="1" x14ac:dyDescent="0.2">
      <c r="B50" s="223"/>
      <c r="M50" s="220"/>
      <c r="N50" s="220"/>
      <c r="O50" s="220"/>
      <c r="P50" s="220"/>
      <c r="Q50" s="220"/>
    </row>
    <row r="51" spans="1:17" ht="15" customHeight="1" x14ac:dyDescent="0.2">
      <c r="B51" s="223"/>
      <c r="M51" s="220"/>
      <c r="N51" s="220"/>
      <c r="O51" s="220"/>
      <c r="P51" s="220"/>
      <c r="Q51" s="220"/>
    </row>
    <row r="52" spans="1:17" x14ac:dyDescent="0.2">
      <c r="B52" s="223"/>
      <c r="M52" s="220"/>
      <c r="N52" s="220"/>
      <c r="O52" s="220"/>
      <c r="P52" s="220"/>
      <c r="Q52" s="220"/>
    </row>
    <row r="53" spans="1:17" x14ac:dyDescent="0.2">
      <c r="B53" s="223"/>
      <c r="M53" s="220"/>
      <c r="N53" s="220"/>
      <c r="O53" s="220"/>
      <c r="P53" s="220"/>
      <c r="Q53" s="220"/>
    </row>
    <row r="54" spans="1:17" x14ac:dyDescent="0.2">
      <c r="B54" s="223"/>
      <c r="M54" s="220"/>
      <c r="N54" s="220"/>
      <c r="O54" s="220"/>
      <c r="P54" s="220"/>
      <c r="Q54" s="220"/>
    </row>
    <row r="55" spans="1:17" x14ac:dyDescent="0.2">
      <c r="M55" s="220"/>
      <c r="N55" s="220"/>
      <c r="O55" s="220"/>
      <c r="P55" s="220"/>
      <c r="Q55" s="220"/>
    </row>
    <row r="56" spans="1:17" x14ac:dyDescent="0.2">
      <c r="B56" s="223"/>
      <c r="M56" s="220"/>
      <c r="N56" s="220"/>
      <c r="O56" s="220"/>
      <c r="P56" s="220"/>
      <c r="Q56" s="220"/>
    </row>
    <row r="57" spans="1:17" x14ac:dyDescent="0.2">
      <c r="B57" s="223"/>
      <c r="M57" s="220"/>
      <c r="N57" s="220"/>
      <c r="O57" s="220"/>
      <c r="P57" s="220"/>
      <c r="Q57" s="220"/>
    </row>
    <row r="58" spans="1:17" x14ac:dyDescent="0.2">
      <c r="B58" s="223"/>
      <c r="M58" s="220"/>
      <c r="N58" s="220"/>
      <c r="O58" s="220"/>
      <c r="P58" s="220"/>
      <c r="Q58" s="220"/>
    </row>
    <row r="59" spans="1:17" x14ac:dyDescent="0.2">
      <c r="M59" s="220"/>
      <c r="N59" s="220"/>
      <c r="O59" s="220"/>
      <c r="P59" s="220"/>
    </row>
    <row r="60" spans="1:17" x14ac:dyDescent="0.2">
      <c r="B60" s="223"/>
      <c r="M60" s="220"/>
      <c r="N60" s="220"/>
      <c r="O60" s="220"/>
      <c r="P60" s="220"/>
    </row>
    <row r="61" spans="1:17" x14ac:dyDescent="0.2">
      <c r="M61" s="220"/>
      <c r="N61" s="220"/>
      <c r="O61" s="220"/>
      <c r="P61" s="220"/>
    </row>
    <row r="62" spans="1:17" x14ac:dyDescent="0.2">
      <c r="B62" s="223"/>
      <c r="M62" s="220"/>
      <c r="N62" s="220"/>
      <c r="O62" s="220"/>
      <c r="P62" s="220"/>
    </row>
    <row r="68" ht="15" customHeight="1" x14ac:dyDescent="0.2"/>
    <row r="69" ht="15" customHeight="1" x14ac:dyDescent="0.2"/>
    <row r="78" ht="15" customHeight="1" x14ac:dyDescent="0.2"/>
    <row r="79" ht="15" customHeight="1" x14ac:dyDescent="0.2"/>
    <row r="80" ht="15" customHeight="1" x14ac:dyDescent="0.2"/>
  </sheetData>
  <sheetProtection algorithmName="SHA-512" hashValue="tWIdqRjoS/7nnCwj/6HFiLF8SbyYvTqkryHdI2Y4LzFNH/yajF0vglVc+IY+lKY2ro8sGZozrKJ/Y84Uw9Zn5g==" saltValue="mr3n9KQVISIkL8+lr8cDaw==" spinCount="100000" sheet="1" objects="1" scenarios="1"/>
  <mergeCells count="51">
    <mergeCell ref="A48:Q49"/>
    <mergeCell ref="M35:N36"/>
    <mergeCell ref="O35:O36"/>
    <mergeCell ref="P35:P36"/>
    <mergeCell ref="Q35:Q36"/>
    <mergeCell ref="M37:N38"/>
    <mergeCell ref="O37:O38"/>
    <mergeCell ref="P37:P38"/>
    <mergeCell ref="Q37:Q38"/>
    <mergeCell ref="M45:N46"/>
    <mergeCell ref="O45:O46"/>
    <mergeCell ref="P45:P46"/>
    <mergeCell ref="Q45:Q46"/>
    <mergeCell ref="M39:N40"/>
    <mergeCell ref="O39:O40"/>
    <mergeCell ref="P39:P40"/>
    <mergeCell ref="M43:N44"/>
    <mergeCell ref="O43:O44"/>
    <mergeCell ref="P43:P44"/>
    <mergeCell ref="Q43:Q44"/>
    <mergeCell ref="Q14:Q15"/>
    <mergeCell ref="M16:N17"/>
    <mergeCell ref="O16:O17"/>
    <mergeCell ref="P16:P17"/>
    <mergeCell ref="Q16:Q17"/>
    <mergeCell ref="M20:Q34"/>
    <mergeCell ref="Q39:Q40"/>
    <mergeCell ref="M41:N42"/>
    <mergeCell ref="O41:O42"/>
    <mergeCell ref="P41:P42"/>
    <mergeCell ref="Q41:Q42"/>
    <mergeCell ref="A1:Q2"/>
    <mergeCell ref="M6:N7"/>
    <mergeCell ref="O6:O7"/>
    <mergeCell ref="P6:P7"/>
    <mergeCell ref="Q6:Q7"/>
    <mergeCell ref="M8:N9"/>
    <mergeCell ref="O8:O9"/>
    <mergeCell ref="P8:P9"/>
    <mergeCell ref="Q8:Q9"/>
    <mergeCell ref="M10:N11"/>
    <mergeCell ref="O10:O11"/>
    <mergeCell ref="P10:P11"/>
    <mergeCell ref="Q10:Q11"/>
    <mergeCell ref="M12:N13"/>
    <mergeCell ref="O12:O13"/>
    <mergeCell ref="P12:P13"/>
    <mergeCell ref="Q12:Q13"/>
    <mergeCell ref="M14:N15"/>
    <mergeCell ref="O14:O15"/>
    <mergeCell ref="P14:P15"/>
  </mergeCells>
  <conditionalFormatting sqref="P8">
    <cfRule type="cellIs" dxfId="7985" priority="1" operator="lessThan">
      <formula>0</formula>
    </cfRule>
  </conditionalFormatting>
  <conditionalFormatting sqref="P10 P12 P14 P16">
    <cfRule type="cellIs" dxfId="7984" priority="2" operator="lessThan">
      <formula>0</formula>
    </cfRule>
  </conditionalFormatting>
  <conditionalFormatting sqref="P37">
    <cfRule type="cellIs" dxfId="7983" priority="7" operator="lessThan">
      <formula>0</formula>
    </cfRule>
  </conditionalFormatting>
  <conditionalFormatting sqref="P39">
    <cfRule type="cellIs" dxfId="7982" priority="6" operator="lessThan">
      <formula>0</formula>
    </cfRule>
  </conditionalFormatting>
  <conditionalFormatting sqref="P41">
    <cfRule type="cellIs" dxfId="7981" priority="5" operator="lessThan">
      <formula>0</formula>
    </cfRule>
  </conditionalFormatting>
  <conditionalFormatting sqref="P43">
    <cfRule type="cellIs" dxfId="7980" priority="4" operator="lessThan">
      <formula>0</formula>
    </cfRule>
  </conditionalFormatting>
  <conditionalFormatting sqref="P45">
    <cfRule type="cellIs" dxfId="7979" priority="3" operator="lessThan">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230"/>
  <sheetViews>
    <sheetView showGridLines="0" zoomScale="70" zoomScaleNormal="70" workbookViewId="0">
      <selection activeCell="B3" sqref="B3"/>
    </sheetView>
  </sheetViews>
  <sheetFormatPr baseColWidth="10" defaultColWidth="11.42578125" defaultRowHeight="14.25" x14ac:dyDescent="0.2"/>
  <cols>
    <col min="1" max="1" width="1.85546875" style="217" customWidth="1"/>
    <col min="2" max="2" width="19.42578125" style="217" customWidth="1"/>
    <col min="3" max="4" width="17.42578125" style="217" customWidth="1"/>
    <col min="5" max="6" width="17.5703125" style="217" customWidth="1"/>
    <col min="7" max="7" width="18.140625" style="217" customWidth="1"/>
    <col min="8" max="9" width="17.42578125" style="217" customWidth="1"/>
    <col min="10" max="10" width="14.140625" style="217" customWidth="1"/>
    <col min="11" max="11" width="12.28515625" style="217" customWidth="1"/>
    <col min="12" max="14" width="17.140625" style="217" customWidth="1"/>
    <col min="15" max="15" width="13.42578125" style="217" customWidth="1"/>
    <col min="16" max="16" width="14.28515625" style="217" customWidth="1"/>
    <col min="17" max="19" width="11.42578125" style="217"/>
    <col min="20" max="20" width="13.5703125" style="217" bestFit="1" customWidth="1"/>
    <col min="21" max="21" width="14.5703125" style="217" bestFit="1" customWidth="1"/>
    <col min="22" max="16384" width="11.42578125" style="217"/>
  </cols>
  <sheetData>
    <row r="1" spans="1:16" ht="15" customHeight="1" x14ac:dyDescent="0.2">
      <c r="A1" s="608" t="s">
        <v>191</v>
      </c>
      <c r="B1" s="608"/>
      <c r="C1" s="608"/>
      <c r="D1" s="608"/>
      <c r="E1" s="608"/>
      <c r="F1" s="608"/>
      <c r="G1" s="608"/>
      <c r="H1" s="608"/>
      <c r="I1" s="608"/>
      <c r="J1" s="608"/>
      <c r="K1" s="608"/>
      <c r="L1" s="608"/>
      <c r="M1" s="608"/>
      <c r="N1" s="608"/>
      <c r="O1" s="608"/>
      <c r="P1" s="608"/>
    </row>
    <row r="2" spans="1:16" ht="15" customHeight="1" x14ac:dyDescent="0.2">
      <c r="A2" s="608"/>
      <c r="B2" s="608"/>
      <c r="C2" s="608"/>
      <c r="D2" s="608"/>
      <c r="E2" s="608"/>
      <c r="F2" s="608"/>
      <c r="G2" s="608"/>
      <c r="H2" s="608"/>
      <c r="I2" s="608"/>
      <c r="J2" s="608"/>
      <c r="K2" s="608"/>
      <c r="L2" s="608"/>
      <c r="M2" s="608"/>
      <c r="N2" s="608"/>
      <c r="O2" s="608"/>
      <c r="P2" s="608"/>
    </row>
    <row r="3" spans="1:16" ht="15" customHeight="1" x14ac:dyDescent="0.2">
      <c r="B3" s="219"/>
      <c r="L3" s="220" t="s">
        <v>107</v>
      </c>
      <c r="M3" s="279"/>
      <c r="N3" s="220" t="s">
        <v>954</v>
      </c>
    </row>
    <row r="4" spans="1:16" ht="15" customHeight="1" x14ac:dyDescent="0.2">
      <c r="B4" s="717" t="s">
        <v>955</v>
      </c>
      <c r="C4" s="717"/>
      <c r="D4" s="717"/>
      <c r="E4" s="717"/>
      <c r="F4" s="717"/>
      <c r="G4" s="717"/>
      <c r="H4" s="717"/>
      <c r="I4" s="717"/>
      <c r="J4" s="717"/>
      <c r="M4" s="280"/>
      <c r="N4" s="279"/>
      <c r="O4" s="280"/>
    </row>
    <row r="5" spans="1:16" ht="15" customHeight="1" x14ac:dyDescent="0.2">
      <c r="B5" s="717"/>
      <c r="C5" s="717"/>
      <c r="D5" s="717"/>
      <c r="E5" s="717"/>
      <c r="F5" s="717"/>
      <c r="G5" s="717"/>
      <c r="H5" s="717"/>
      <c r="I5" s="717"/>
      <c r="J5" s="717"/>
      <c r="M5" s="280"/>
      <c r="N5" s="279"/>
      <c r="O5" s="280"/>
    </row>
    <row r="6" spans="1:16" ht="17.25" customHeight="1" x14ac:dyDescent="0.2">
      <c r="B6" s="717"/>
      <c r="C6" s="717"/>
      <c r="D6" s="717"/>
      <c r="E6" s="717"/>
      <c r="F6" s="717"/>
      <c r="G6" s="717"/>
      <c r="H6" s="717"/>
      <c r="I6" s="717"/>
      <c r="J6" s="717"/>
      <c r="K6" s="281"/>
      <c r="L6" s="281"/>
      <c r="M6" s="280"/>
      <c r="N6" s="279"/>
      <c r="O6" s="280"/>
    </row>
    <row r="7" spans="1:16" ht="17.25" customHeight="1" x14ac:dyDescent="0.2">
      <c r="B7" s="717"/>
      <c r="C7" s="717"/>
      <c r="D7" s="717"/>
      <c r="E7" s="717"/>
      <c r="F7" s="717"/>
      <c r="G7" s="717"/>
      <c r="H7" s="717"/>
      <c r="I7" s="717"/>
      <c r="J7" s="717"/>
      <c r="K7" s="281"/>
      <c r="L7" s="281"/>
      <c r="M7" s="280"/>
      <c r="N7" s="279"/>
      <c r="O7" s="280"/>
    </row>
    <row r="8" spans="1:16" ht="17.25" customHeight="1" x14ac:dyDescent="0.2">
      <c r="B8" s="717"/>
      <c r="C8" s="717"/>
      <c r="D8" s="717"/>
      <c r="E8" s="717"/>
      <c r="F8" s="717"/>
      <c r="G8" s="717"/>
      <c r="H8" s="717"/>
      <c r="I8" s="717"/>
      <c r="J8" s="717"/>
      <c r="K8" s="281"/>
      <c r="L8" s="281"/>
      <c r="M8" s="280"/>
      <c r="N8" s="279"/>
      <c r="O8" s="280"/>
    </row>
    <row r="9" spans="1:16" ht="17.25" customHeight="1" x14ac:dyDescent="0.2">
      <c r="B9" s="717"/>
      <c r="C9" s="717"/>
      <c r="D9" s="717"/>
      <c r="E9" s="717"/>
      <c r="F9" s="717"/>
      <c r="G9" s="717"/>
      <c r="H9" s="717"/>
      <c r="I9" s="717"/>
      <c r="J9" s="717"/>
      <c r="K9" s="281"/>
      <c r="L9" s="281"/>
      <c r="M9" s="280"/>
      <c r="N9" s="279"/>
      <c r="O9" s="280"/>
    </row>
    <row r="10" spans="1:16" ht="17.25" customHeight="1" x14ac:dyDescent="0.2">
      <c r="B10" s="717"/>
      <c r="C10" s="717"/>
      <c r="D10" s="717"/>
      <c r="E10" s="717"/>
      <c r="F10" s="717"/>
      <c r="G10" s="717"/>
      <c r="H10" s="717"/>
      <c r="I10" s="717"/>
      <c r="J10" s="717"/>
      <c r="K10" s="281"/>
      <c r="L10" s="281"/>
      <c r="M10" s="280"/>
      <c r="N10" s="279"/>
      <c r="O10" s="280"/>
    </row>
    <row r="11" spans="1:16" ht="17.25" customHeight="1" x14ac:dyDescent="0.2">
      <c r="B11" s="717"/>
      <c r="C11" s="717"/>
      <c r="D11" s="717"/>
      <c r="E11" s="717"/>
      <c r="F11" s="717"/>
      <c r="G11" s="717"/>
      <c r="H11" s="717"/>
      <c r="I11" s="717"/>
      <c r="J11" s="717"/>
      <c r="K11" s="281"/>
      <c r="L11" s="281"/>
      <c r="M11" s="280"/>
      <c r="N11" s="279"/>
      <c r="O11" s="280"/>
    </row>
    <row r="12" spans="1:16" ht="17.25" customHeight="1" x14ac:dyDescent="0.2">
      <c r="B12" s="717"/>
      <c r="C12" s="717"/>
      <c r="D12" s="717"/>
      <c r="E12" s="717"/>
      <c r="F12" s="717"/>
      <c r="G12" s="717"/>
      <c r="H12" s="717"/>
      <c r="I12" s="717"/>
      <c r="J12" s="717"/>
      <c r="K12" s="281"/>
      <c r="L12" s="281"/>
      <c r="M12" s="280"/>
      <c r="N12" s="279"/>
      <c r="O12" s="280"/>
    </row>
    <row r="13" spans="1:16" ht="17.25" customHeight="1" x14ac:dyDescent="0.2">
      <c r="B13" s="717"/>
      <c r="C13" s="717"/>
      <c r="D13" s="717"/>
      <c r="E13" s="717"/>
      <c r="F13" s="717"/>
      <c r="G13" s="717"/>
      <c r="H13" s="717"/>
      <c r="I13" s="717"/>
      <c r="J13" s="717"/>
      <c r="K13" s="281"/>
      <c r="L13" s="281"/>
      <c r="M13" s="280"/>
      <c r="N13" s="279"/>
      <c r="O13" s="280"/>
    </row>
    <row r="14" spans="1:16" ht="17.25" customHeight="1" x14ac:dyDescent="0.2">
      <c r="B14" s="717"/>
      <c r="C14" s="717"/>
      <c r="D14" s="717"/>
      <c r="E14" s="717"/>
      <c r="F14" s="717"/>
      <c r="G14" s="717"/>
      <c r="H14" s="717"/>
      <c r="I14" s="717"/>
      <c r="J14" s="717"/>
      <c r="K14" s="281"/>
      <c r="L14" s="281"/>
      <c r="M14" s="280"/>
      <c r="N14" s="279"/>
      <c r="O14" s="280"/>
    </row>
    <row r="15" spans="1:16" ht="17.25" customHeight="1" x14ac:dyDescent="0.2">
      <c r="B15" s="717"/>
      <c r="C15" s="717"/>
      <c r="D15" s="717"/>
      <c r="E15" s="717"/>
      <c r="F15" s="717"/>
      <c r="G15" s="717"/>
      <c r="H15" s="717"/>
      <c r="I15" s="717"/>
      <c r="J15" s="717"/>
      <c r="K15" s="281"/>
      <c r="L15" s="281"/>
      <c r="M15" s="280"/>
      <c r="N15" s="279"/>
      <c r="O15" s="280"/>
    </row>
    <row r="16" spans="1:16" ht="17.25" customHeight="1" x14ac:dyDescent="0.2">
      <c r="B16" s="717"/>
      <c r="C16" s="717"/>
      <c r="D16" s="717"/>
      <c r="E16" s="717"/>
      <c r="F16" s="717"/>
      <c r="G16" s="717"/>
      <c r="H16" s="717"/>
      <c r="I16" s="717"/>
      <c r="J16" s="717"/>
      <c r="K16" s="281"/>
      <c r="L16" s="281"/>
      <c r="M16" s="280"/>
      <c r="N16" s="279"/>
      <c r="O16" s="280"/>
    </row>
    <row r="17" spans="2:18" ht="17.25" customHeight="1" x14ac:dyDescent="0.2">
      <c r="B17" s="717"/>
      <c r="C17" s="717"/>
      <c r="D17" s="717"/>
      <c r="E17" s="717"/>
      <c r="F17" s="717"/>
      <c r="G17" s="717"/>
      <c r="H17" s="717"/>
      <c r="I17" s="717"/>
      <c r="J17" s="717"/>
      <c r="K17" s="281"/>
      <c r="L17" s="281"/>
      <c r="M17" s="280"/>
      <c r="N17" s="279"/>
      <c r="O17" s="280"/>
    </row>
    <row r="18" spans="2:18" ht="17.25" customHeight="1" x14ac:dyDescent="0.2">
      <c r="B18" s="717"/>
      <c r="C18" s="717"/>
      <c r="D18" s="717"/>
      <c r="E18" s="717"/>
      <c r="F18" s="717"/>
      <c r="G18" s="717"/>
      <c r="H18" s="717"/>
      <c r="I18" s="717"/>
      <c r="J18" s="717"/>
      <c r="K18" s="281"/>
      <c r="L18" s="281"/>
      <c r="M18" s="280"/>
      <c r="N18" s="279"/>
      <c r="O18" s="280"/>
    </row>
    <row r="19" spans="2:18" ht="21.75" customHeight="1" x14ac:dyDescent="0.2">
      <c r="B19" s="717"/>
      <c r="C19" s="717"/>
      <c r="D19" s="717"/>
      <c r="E19" s="717"/>
      <c r="F19" s="717"/>
      <c r="G19" s="717"/>
      <c r="H19" s="717"/>
      <c r="I19" s="717"/>
      <c r="J19" s="717"/>
      <c r="K19" s="281"/>
      <c r="L19" s="281"/>
      <c r="M19" s="280"/>
      <c r="N19" s="279"/>
      <c r="O19" s="280"/>
    </row>
    <row r="20" spans="2:18" ht="15" customHeight="1" x14ac:dyDescent="0.2">
      <c r="B20" s="219" t="s">
        <v>13</v>
      </c>
      <c r="M20" s="280"/>
      <c r="N20" s="279"/>
      <c r="O20" s="280"/>
    </row>
    <row r="21" spans="2:18" ht="33" customHeight="1" x14ac:dyDescent="0.2">
      <c r="B21" s="718" t="s">
        <v>162</v>
      </c>
      <c r="C21" s="718"/>
      <c r="D21" s="718"/>
      <c r="E21" s="718"/>
      <c r="G21" s="718" t="s">
        <v>163</v>
      </c>
      <c r="H21" s="718"/>
      <c r="I21" s="718"/>
      <c r="J21" s="718"/>
      <c r="M21" s="281"/>
      <c r="N21" s="281"/>
      <c r="O21" s="281"/>
      <c r="P21" s="281"/>
      <c r="Q21" s="281"/>
      <c r="R21" s="281"/>
    </row>
    <row r="22" spans="2:18" ht="32.25" customHeight="1" thickBot="1" x14ac:dyDescent="0.25">
      <c r="B22" s="282" t="s">
        <v>192</v>
      </c>
      <c r="C22" s="283" t="s">
        <v>945</v>
      </c>
      <c r="D22" s="283" t="s">
        <v>946</v>
      </c>
      <c r="E22" s="284" t="s">
        <v>193</v>
      </c>
      <c r="G22" s="282" t="s">
        <v>192</v>
      </c>
      <c r="H22" s="283" t="s">
        <v>945</v>
      </c>
      <c r="I22" s="283" t="s">
        <v>946</v>
      </c>
      <c r="J22" s="284" t="s">
        <v>193</v>
      </c>
      <c r="M22" s="281"/>
      <c r="N22" s="281"/>
      <c r="O22" s="281"/>
      <c r="P22" s="281"/>
      <c r="Q22" s="281"/>
      <c r="R22" s="281"/>
    </row>
    <row r="23" spans="2:18" ht="24.6" customHeight="1" x14ac:dyDescent="0.2">
      <c r="B23" s="285" t="s">
        <v>194</v>
      </c>
      <c r="C23" s="286">
        <v>31997417</v>
      </c>
      <c r="D23" s="286">
        <v>30880644</v>
      </c>
      <c r="E23" s="421">
        <f>+(D23-C23)/C23</f>
        <v>-3.4901973493672946E-2</v>
      </c>
      <c r="F23" s="288"/>
      <c r="G23" s="285" t="s">
        <v>195</v>
      </c>
      <c r="H23" s="286">
        <v>13483997</v>
      </c>
      <c r="I23" s="286">
        <v>14235957</v>
      </c>
      <c r="J23" s="287">
        <f>+(I23-H23)/H23</f>
        <v>5.5766847174469114E-2</v>
      </c>
      <c r="K23" s="289"/>
      <c r="M23" s="281"/>
      <c r="N23" s="281"/>
      <c r="O23" s="281"/>
      <c r="P23" s="281"/>
      <c r="Q23" s="281"/>
      <c r="R23" s="281"/>
    </row>
    <row r="24" spans="2:18" ht="15" customHeight="1" x14ac:dyDescent="0.2">
      <c r="B24" s="290" t="s">
        <v>196</v>
      </c>
      <c r="C24" s="291">
        <v>23369266</v>
      </c>
      <c r="D24" s="291">
        <v>18652625</v>
      </c>
      <c r="E24" s="292">
        <f>+(D24-C24)/C24</f>
        <v>-0.20183094325683998</v>
      </c>
      <c r="F24" s="509"/>
      <c r="G24" s="290" t="s">
        <v>33</v>
      </c>
      <c r="H24" s="291">
        <v>10581342</v>
      </c>
      <c r="I24" s="291">
        <v>10217057</v>
      </c>
      <c r="J24" s="292">
        <f t="shared" ref="J24:J31" si="0">+(I24-H24)/H24</f>
        <v>-3.4427107639087746E-2</v>
      </c>
      <c r="K24" s="289"/>
      <c r="M24" s="281"/>
      <c r="N24" s="281"/>
      <c r="O24" s="281"/>
      <c r="P24" s="281"/>
      <c r="Q24" s="281"/>
      <c r="R24" s="281"/>
    </row>
    <row r="25" spans="2:18" ht="15" customHeight="1" x14ac:dyDescent="0.2">
      <c r="B25" s="290" t="s">
        <v>197</v>
      </c>
      <c r="C25" s="291">
        <v>19964134</v>
      </c>
      <c r="D25" s="291">
        <v>25159187</v>
      </c>
      <c r="E25" s="292">
        <f t="shared" ref="E25:E31" si="1">+(D25-C25)/C25</f>
        <v>0.26021930127297282</v>
      </c>
      <c r="F25" s="509"/>
      <c r="G25" s="290" t="s">
        <v>35</v>
      </c>
      <c r="H25" s="291">
        <v>7540626</v>
      </c>
      <c r="I25" s="291">
        <v>7045652</v>
      </c>
      <c r="J25" s="292">
        <f t="shared" si="0"/>
        <v>-6.5640969330663004E-2</v>
      </c>
      <c r="K25" s="289"/>
      <c r="M25" s="281"/>
      <c r="N25" s="281"/>
      <c r="O25" s="281"/>
      <c r="P25" s="281"/>
      <c r="Q25" s="281"/>
      <c r="R25" s="281"/>
    </row>
    <row r="26" spans="2:18" ht="15" customHeight="1" x14ac:dyDescent="0.2">
      <c r="B26" s="290" t="s">
        <v>33</v>
      </c>
      <c r="C26" s="291">
        <v>11327904</v>
      </c>
      <c r="D26" s="291">
        <v>10613252</v>
      </c>
      <c r="E26" s="292">
        <f t="shared" si="1"/>
        <v>-6.308775215609172E-2</v>
      </c>
      <c r="F26" s="419"/>
      <c r="G26" s="290" t="s">
        <v>198</v>
      </c>
      <c r="H26" s="291">
        <v>7150139</v>
      </c>
      <c r="I26" s="291">
        <v>9236090</v>
      </c>
      <c r="J26" s="292">
        <f t="shared" si="0"/>
        <v>0.29173572709565504</v>
      </c>
      <c r="K26" s="289"/>
      <c r="M26" s="281"/>
      <c r="N26" s="281"/>
      <c r="O26" s="281"/>
      <c r="P26" s="281"/>
      <c r="Q26" s="281"/>
      <c r="R26" s="281"/>
    </row>
    <row r="27" spans="2:18" ht="15" customHeight="1" x14ac:dyDescent="0.2">
      <c r="B27" s="290" t="s">
        <v>35</v>
      </c>
      <c r="C27" s="291">
        <v>4205530</v>
      </c>
      <c r="D27" s="291">
        <v>3924652</v>
      </c>
      <c r="E27" s="292">
        <f t="shared" si="1"/>
        <v>-6.6787777045937136E-2</v>
      </c>
      <c r="F27" s="509"/>
      <c r="G27" s="290" t="s">
        <v>199</v>
      </c>
      <c r="H27" s="291">
        <v>5053012</v>
      </c>
      <c r="I27" s="291">
        <v>1245479</v>
      </c>
      <c r="J27" s="292">
        <f t="shared" si="0"/>
        <v>-0.75351750599444445</v>
      </c>
      <c r="K27" s="289"/>
      <c r="M27" s="281"/>
      <c r="N27" s="281"/>
      <c r="O27" s="281"/>
    </row>
    <row r="28" spans="2:18" ht="15" customHeight="1" x14ac:dyDescent="0.2">
      <c r="B28" s="290" t="s">
        <v>195</v>
      </c>
      <c r="C28" s="291">
        <v>3625914</v>
      </c>
      <c r="D28" s="291">
        <v>4263872</v>
      </c>
      <c r="E28" s="292">
        <f t="shared" si="1"/>
        <v>0.17594405162394916</v>
      </c>
      <c r="F28" s="288"/>
      <c r="G28" s="290" t="s">
        <v>196</v>
      </c>
      <c r="H28" s="291">
        <v>289484</v>
      </c>
      <c r="I28" s="291">
        <v>345268</v>
      </c>
      <c r="J28" s="292">
        <f t="shared" si="0"/>
        <v>0.19270149645576268</v>
      </c>
      <c r="K28" s="289"/>
      <c r="M28" s="281"/>
      <c r="N28" s="281"/>
      <c r="O28" s="281"/>
    </row>
    <row r="29" spans="2:18" ht="15" customHeight="1" x14ac:dyDescent="0.2">
      <c r="B29" s="290" t="s">
        <v>198</v>
      </c>
      <c r="C29" s="291">
        <v>1441397</v>
      </c>
      <c r="D29" s="291">
        <v>2194555</v>
      </c>
      <c r="E29" s="292">
        <f t="shared" si="1"/>
        <v>0.52251947242848429</v>
      </c>
      <c r="F29" s="288"/>
      <c r="G29" s="290" t="s">
        <v>229</v>
      </c>
      <c r="H29" s="291">
        <v>128483</v>
      </c>
      <c r="I29" s="291">
        <v>97770</v>
      </c>
      <c r="J29" s="292">
        <f t="shared" si="0"/>
        <v>-0.23904329755687523</v>
      </c>
      <c r="K29" s="289"/>
      <c r="M29" s="281"/>
      <c r="N29" s="281"/>
      <c r="O29" s="281"/>
    </row>
    <row r="30" spans="2:18" ht="15" customHeight="1" x14ac:dyDescent="0.2">
      <c r="B30" s="290" t="s">
        <v>200</v>
      </c>
      <c r="C30" s="291">
        <v>533333</v>
      </c>
      <c r="D30" s="291">
        <v>694170</v>
      </c>
      <c r="E30" s="292">
        <f t="shared" si="1"/>
        <v>0.30156956348097719</v>
      </c>
      <c r="F30" s="288"/>
      <c r="G30" s="290" t="s">
        <v>201</v>
      </c>
      <c r="H30" s="291">
        <v>35998</v>
      </c>
      <c r="I30" s="291">
        <v>17729</v>
      </c>
      <c r="J30" s="292">
        <f t="shared" si="0"/>
        <v>-0.50750041668981605</v>
      </c>
      <c r="K30" s="289"/>
      <c r="M30" s="281"/>
      <c r="N30" s="281"/>
      <c r="O30" s="281"/>
    </row>
    <row r="31" spans="2:18" ht="15" customHeight="1" x14ac:dyDescent="0.2">
      <c r="B31" s="290" t="s">
        <v>180</v>
      </c>
      <c r="C31" s="291">
        <f>C32-SUM(C23:C30)</f>
        <v>91316</v>
      </c>
      <c r="D31" s="291">
        <f>D32-SUM(D23:D30)</f>
        <v>214453</v>
      </c>
      <c r="E31" s="421">
        <f t="shared" si="1"/>
        <v>1.348471242717596</v>
      </c>
      <c r="F31" s="288"/>
      <c r="G31" s="290" t="s">
        <v>200</v>
      </c>
      <c r="H31" s="291">
        <v>42358</v>
      </c>
      <c r="I31" s="291">
        <v>52969</v>
      </c>
      <c r="J31" s="292">
        <f t="shared" si="0"/>
        <v>0.25050757826148545</v>
      </c>
      <c r="K31" s="289"/>
      <c r="M31" s="281"/>
      <c r="N31" s="281"/>
      <c r="O31" s="281"/>
    </row>
    <row r="32" spans="2:18" ht="15" customHeight="1" x14ac:dyDescent="0.2">
      <c r="B32" s="293" t="s">
        <v>154</v>
      </c>
      <c r="C32" s="294">
        <v>96556211</v>
      </c>
      <c r="D32" s="294">
        <v>96597410</v>
      </c>
      <c r="E32" s="596">
        <f>+(D32-C32)/C32</f>
        <v>4.266841001041352E-4</v>
      </c>
      <c r="G32" s="293" t="s">
        <v>154</v>
      </c>
      <c r="H32" s="294">
        <f>SUM(H23:H31)</f>
        <v>44305439</v>
      </c>
      <c r="I32" s="294">
        <f>SUM(I23:I31)</f>
        <v>42493971</v>
      </c>
      <c r="J32" s="241">
        <f>+(I32-H32)/H32</f>
        <v>-4.0885905678533056E-2</v>
      </c>
      <c r="M32" s="280"/>
      <c r="N32" s="279"/>
      <c r="O32" s="280"/>
    </row>
    <row r="33" spans="2:15" ht="15" customHeight="1" x14ac:dyDescent="0.2">
      <c r="B33" s="231" t="s">
        <v>202</v>
      </c>
      <c r="G33" s="246"/>
      <c r="H33" s="246"/>
      <c r="I33" s="295"/>
      <c r="J33" s="246"/>
      <c r="M33" s="296"/>
      <c r="N33" s="297"/>
      <c r="O33" s="298"/>
    </row>
    <row r="34" spans="2:15" ht="15" customHeight="1" x14ac:dyDescent="0.2">
      <c r="B34" s="231" t="s">
        <v>203</v>
      </c>
      <c r="D34" s="593">
        <f>+(D32-C32)/C32</f>
        <v>4.266841001041352E-4</v>
      </c>
      <c r="E34" s="510"/>
      <c r="F34" s="507"/>
      <c r="G34" s="507"/>
      <c r="I34" s="244"/>
      <c r="M34" s="296"/>
      <c r="N34" s="297"/>
      <c r="O34" s="298"/>
    </row>
    <row r="35" spans="2:15" ht="15" customHeight="1" x14ac:dyDescent="0.2">
      <c r="B35" s="231"/>
      <c r="C35" s="594"/>
      <c r="D35" s="594"/>
      <c r="E35" s="594"/>
      <c r="H35" s="289"/>
      <c r="M35" s="280"/>
      <c r="N35" s="279"/>
      <c r="O35" s="280"/>
    </row>
    <row r="36" spans="2:15" ht="15" customHeight="1" x14ac:dyDescent="0.2">
      <c r="B36" s="594"/>
      <c r="C36" s="594"/>
      <c r="D36" s="594"/>
      <c r="E36" s="594"/>
      <c r="M36" s="280"/>
      <c r="N36" s="279"/>
      <c r="O36" s="280"/>
    </row>
    <row r="37" spans="2:15" ht="15" customHeight="1" x14ac:dyDescent="0.2">
      <c r="B37" s="592"/>
      <c r="C37" s="221"/>
      <c r="D37" s="221"/>
      <c r="E37" s="221"/>
      <c r="M37" s="280"/>
      <c r="N37" s="279"/>
      <c r="O37" s="280"/>
    </row>
    <row r="38" spans="2:15" ht="15" customHeight="1" x14ac:dyDescent="0.2">
      <c r="B38" s="221"/>
      <c r="C38" s="595"/>
      <c r="D38" s="595"/>
      <c r="E38" s="221"/>
      <c r="M38" s="280"/>
      <c r="N38" s="279"/>
      <c r="O38" s="280"/>
    </row>
    <row r="39" spans="2:15" ht="15" customHeight="1" x14ac:dyDescent="0.2">
      <c r="B39" s="221"/>
      <c r="C39" s="221"/>
      <c r="D39" s="221"/>
      <c r="E39" s="221"/>
      <c r="M39" s="280"/>
      <c r="N39" s="279"/>
      <c r="O39" s="280"/>
    </row>
    <row r="40" spans="2:15" ht="15" customHeight="1" x14ac:dyDescent="0.2">
      <c r="B40" s="221"/>
      <c r="C40" s="221"/>
      <c r="D40" s="221"/>
      <c r="E40" s="221"/>
      <c r="M40" s="280"/>
      <c r="N40" s="279"/>
      <c r="O40" s="280"/>
    </row>
    <row r="41" spans="2:15" ht="15" customHeight="1" x14ac:dyDescent="0.2">
      <c r="M41" s="280"/>
      <c r="N41" s="279"/>
      <c r="O41" s="280"/>
    </row>
    <row r="42" spans="2:15" ht="15" customHeight="1" x14ac:dyDescent="0.2">
      <c r="M42" s="280"/>
      <c r="N42" s="279"/>
      <c r="O42" s="280"/>
    </row>
    <row r="43" spans="2:15" ht="15" customHeight="1" x14ac:dyDescent="0.2">
      <c r="B43" s="710" t="s">
        <v>947</v>
      </c>
      <c r="C43" s="702">
        <v>2020</v>
      </c>
      <c r="D43" s="702">
        <v>2021</v>
      </c>
      <c r="E43" s="702">
        <v>2022</v>
      </c>
      <c r="F43" s="713" t="s">
        <v>855</v>
      </c>
      <c r="G43" s="715" t="s">
        <v>175</v>
      </c>
      <c r="M43" s="280"/>
      <c r="N43" s="279"/>
      <c r="O43" s="280"/>
    </row>
    <row r="44" spans="2:15" ht="15" customHeight="1" thickBot="1" x14ac:dyDescent="0.25">
      <c r="B44" s="711"/>
      <c r="C44" s="712"/>
      <c r="D44" s="712"/>
      <c r="E44" s="712"/>
      <c r="F44" s="714"/>
      <c r="G44" s="716"/>
      <c r="M44" s="280"/>
      <c r="N44" s="279"/>
      <c r="O44" s="280"/>
    </row>
    <row r="45" spans="2:15" ht="15" customHeight="1" x14ac:dyDescent="0.2">
      <c r="B45" s="238" t="s">
        <v>204</v>
      </c>
      <c r="C45" s="286">
        <v>34645003</v>
      </c>
      <c r="D45" s="286">
        <v>44305439</v>
      </c>
      <c r="E45" s="286">
        <v>42493970</v>
      </c>
      <c r="F45" s="287">
        <f>+(E45-D45)/D45</f>
        <v>-4.0885928249125347E-2</v>
      </c>
      <c r="G45" s="287">
        <f>+E45/E47</f>
        <v>0.30551116826937802</v>
      </c>
      <c r="M45" s="280"/>
      <c r="N45" s="279"/>
      <c r="O45" s="280"/>
    </row>
    <row r="46" spans="2:15" ht="15" customHeight="1" x14ac:dyDescent="0.2">
      <c r="B46" s="242" t="s">
        <v>205</v>
      </c>
      <c r="C46" s="291">
        <v>101884656</v>
      </c>
      <c r="D46" s="291">
        <v>96556211</v>
      </c>
      <c r="E46" s="291">
        <v>96597410</v>
      </c>
      <c r="F46" s="292">
        <f>+(E46-D46)/D46</f>
        <v>4.266841001041352E-4</v>
      </c>
      <c r="G46" s="292">
        <f>+E46/E47</f>
        <v>0.69448883173062204</v>
      </c>
      <c r="M46" s="280"/>
      <c r="N46" s="279"/>
      <c r="O46" s="280"/>
    </row>
    <row r="47" spans="2:15" ht="15" customHeight="1" x14ac:dyDescent="0.2">
      <c r="B47" s="299" t="s">
        <v>154</v>
      </c>
      <c r="C47" s="300">
        <f>+C45+C46</f>
        <v>136529659</v>
      </c>
      <c r="D47" s="300">
        <f>+D45+D46</f>
        <v>140861650</v>
      </c>
      <c r="E47" s="300">
        <f>+E45+E46</f>
        <v>139091380</v>
      </c>
      <c r="F47" s="301">
        <f>+(E47-D47)/D47</f>
        <v>-1.2567437624080082E-2</v>
      </c>
      <c r="G47" s="301">
        <f>+G45+G46</f>
        <v>1</v>
      </c>
      <c r="M47" s="280"/>
      <c r="N47" s="279"/>
      <c r="O47" s="280"/>
    </row>
    <row r="48" spans="2:15" ht="15" customHeight="1" x14ac:dyDescent="0.2">
      <c r="B48" s="231" t="s">
        <v>206</v>
      </c>
      <c r="E48" s="302"/>
      <c r="F48" s="303"/>
      <c r="M48" s="280"/>
      <c r="N48" s="279"/>
      <c r="O48" s="280"/>
    </row>
    <row r="49" spans="2:15" ht="24.75" customHeight="1" x14ac:dyDescent="0.2">
      <c r="B49" s="491"/>
      <c r="C49" s="281"/>
      <c r="D49" s="281"/>
      <c r="E49" s="281"/>
      <c r="F49" s="281"/>
      <c r="G49" s="281"/>
      <c r="M49" s="280"/>
      <c r="N49" s="279"/>
      <c r="O49" s="280"/>
    </row>
    <row r="50" spans="2:15" ht="15" customHeight="1" x14ac:dyDescent="0.2">
      <c r="B50" s="281"/>
      <c r="C50" s="281"/>
      <c r="D50" s="281"/>
      <c r="E50" s="281"/>
      <c r="F50" s="281"/>
      <c r="G50" s="281"/>
      <c r="M50" s="280"/>
      <c r="N50" s="279"/>
      <c r="O50" s="280"/>
    </row>
    <row r="51" spans="2:15" ht="15" customHeight="1" x14ac:dyDescent="0.2">
      <c r="D51" s="281"/>
      <c r="E51" s="281"/>
      <c r="F51" s="281"/>
      <c r="G51" s="281"/>
      <c r="M51" s="280"/>
      <c r="N51" s="279"/>
      <c r="O51" s="280"/>
    </row>
    <row r="52" spans="2:15" ht="15" customHeight="1" x14ac:dyDescent="0.2">
      <c r="D52" s="281"/>
      <c r="E52" s="281"/>
      <c r="F52" s="281"/>
      <c r="G52" s="281"/>
      <c r="M52" s="280"/>
      <c r="N52" s="279"/>
      <c r="O52" s="280"/>
    </row>
    <row r="53" spans="2:15" ht="15" customHeight="1" x14ac:dyDescent="0.2">
      <c r="D53" s="281"/>
      <c r="E53" s="281"/>
      <c r="F53" s="281"/>
      <c r="G53" s="281"/>
      <c r="M53" s="280"/>
      <c r="N53" s="279"/>
      <c r="O53" s="280"/>
    </row>
    <row r="54" spans="2:15" ht="15" customHeight="1" x14ac:dyDescent="0.2">
      <c r="D54" s="281"/>
      <c r="E54" s="281"/>
      <c r="F54" s="281"/>
      <c r="G54" s="281"/>
      <c r="M54" s="280"/>
      <c r="N54" s="279"/>
      <c r="O54" s="280"/>
    </row>
    <row r="55" spans="2:15" ht="15" customHeight="1" x14ac:dyDescent="0.2">
      <c r="D55" s="281"/>
      <c r="E55" s="281"/>
      <c r="F55" s="281"/>
      <c r="G55" s="281"/>
      <c r="M55" s="280"/>
      <c r="N55" s="279"/>
      <c r="O55" s="280"/>
    </row>
    <row r="56" spans="2:15" ht="15" customHeight="1" x14ac:dyDescent="0.2">
      <c r="B56" s="219"/>
      <c r="M56" s="280"/>
      <c r="N56" s="279"/>
      <c r="O56" s="280"/>
    </row>
    <row r="57" spans="2:15" ht="31.5" customHeight="1" x14ac:dyDescent="0.2">
      <c r="B57" s="619" t="s">
        <v>952</v>
      </c>
      <c r="C57" s="619"/>
      <c r="D57" s="703" t="s">
        <v>207</v>
      </c>
      <c r="E57" s="703" t="s">
        <v>208</v>
      </c>
      <c r="F57" s="703" t="s">
        <v>854</v>
      </c>
      <c r="G57" s="619" t="s">
        <v>855</v>
      </c>
      <c r="H57" s="700"/>
      <c r="M57" s="280"/>
      <c r="N57" s="279"/>
      <c r="O57" s="280"/>
    </row>
    <row r="58" spans="2:15" ht="22.5" customHeight="1" thickBot="1" x14ac:dyDescent="0.25">
      <c r="B58" s="652"/>
      <c r="C58" s="652"/>
      <c r="D58" s="704"/>
      <c r="E58" s="704"/>
      <c r="F58" s="704"/>
      <c r="G58" s="652"/>
      <c r="H58" s="700"/>
      <c r="M58" s="280"/>
      <c r="N58" s="279"/>
      <c r="O58" s="280"/>
    </row>
    <row r="59" spans="2:15" ht="18.75" customHeight="1" x14ac:dyDescent="0.2">
      <c r="B59" s="719" t="s">
        <v>209</v>
      </c>
      <c r="C59" s="719"/>
      <c r="D59" s="304">
        <v>54519627</v>
      </c>
      <c r="E59" s="304">
        <v>58377810</v>
      </c>
      <c r="F59" s="304">
        <v>53664781</v>
      </c>
      <c r="G59" s="287">
        <f>+(F59-E59)/E59</f>
        <v>-8.0733227231374383E-2</v>
      </c>
      <c r="H59" s="305">
        <f>F59/$F$71</f>
        <v>0.55555093040279235</v>
      </c>
      <c r="M59" s="280"/>
      <c r="N59" s="279"/>
      <c r="O59" s="280"/>
    </row>
    <row r="60" spans="2:15" ht="18.75" customHeight="1" x14ac:dyDescent="0.2">
      <c r="B60" s="705" t="s">
        <v>210</v>
      </c>
      <c r="C60" s="705"/>
      <c r="D60" s="306">
        <v>33121907</v>
      </c>
      <c r="E60" s="306">
        <v>22221304</v>
      </c>
      <c r="F60" s="306">
        <v>14178936</v>
      </c>
      <c r="G60" s="292">
        <f t="shared" ref="G60:G70" si="2">+(F60-E60)/E60</f>
        <v>-0.36192151459698313</v>
      </c>
      <c r="H60" s="305">
        <f>F60/$F$71</f>
        <v>0.14678381128438123</v>
      </c>
      <c r="M60" s="280"/>
      <c r="N60" s="279"/>
      <c r="O60" s="280"/>
    </row>
    <row r="61" spans="2:15" ht="18.75" customHeight="1" x14ac:dyDescent="0.2">
      <c r="B61" s="705" t="s">
        <v>212</v>
      </c>
      <c r="C61" s="705"/>
      <c r="D61" s="306">
        <v>2304686</v>
      </c>
      <c r="E61" s="306">
        <v>3262424</v>
      </c>
      <c r="F61" s="306">
        <v>15213065</v>
      </c>
      <c r="G61" s="292">
        <f t="shared" si="2"/>
        <v>3.6631170565199374</v>
      </c>
      <c r="H61" s="305"/>
      <c r="M61" s="280"/>
      <c r="N61" s="279"/>
      <c r="O61" s="280"/>
    </row>
    <row r="62" spans="2:15" ht="18.75" customHeight="1" x14ac:dyDescent="0.2">
      <c r="B62" s="705" t="s">
        <v>211</v>
      </c>
      <c r="C62" s="705"/>
      <c r="D62" s="306">
        <v>2207587</v>
      </c>
      <c r="E62" s="306">
        <v>2912329</v>
      </c>
      <c r="F62" s="306">
        <v>2758478</v>
      </c>
      <c r="G62" s="292">
        <f>+(F62-E62)/E62</f>
        <v>-5.2827479312948504E-2</v>
      </c>
      <c r="H62" s="305"/>
      <c r="M62" s="280"/>
      <c r="N62" s="279"/>
      <c r="O62" s="280"/>
    </row>
    <row r="63" spans="2:15" ht="18.75" customHeight="1" x14ac:dyDescent="0.2">
      <c r="B63" s="705" t="s">
        <v>214</v>
      </c>
      <c r="C63" s="705"/>
      <c r="D63" s="306">
        <v>1260213</v>
      </c>
      <c r="E63" s="306">
        <v>1619856</v>
      </c>
      <c r="F63" s="306">
        <v>2420524</v>
      </c>
      <c r="G63" s="292">
        <f>+(F63-E63)/E63</f>
        <v>0.4942834424788376</v>
      </c>
      <c r="H63" s="305"/>
      <c r="M63" s="280"/>
      <c r="N63" s="279"/>
      <c r="O63" s="280"/>
    </row>
    <row r="64" spans="2:15" ht="18.75" customHeight="1" x14ac:dyDescent="0.2">
      <c r="B64" s="705" t="s">
        <v>948</v>
      </c>
      <c r="C64" s="705"/>
      <c r="D64" s="306">
        <v>1353037</v>
      </c>
      <c r="E64" s="306">
        <v>1785504</v>
      </c>
      <c r="F64" s="306">
        <v>1907637</v>
      </c>
      <c r="G64" s="292">
        <f>+(F64-E64)/E64</f>
        <v>6.8402535082531316E-2</v>
      </c>
      <c r="H64" s="305"/>
      <c r="M64" s="280"/>
      <c r="N64" s="279"/>
      <c r="O64" s="280"/>
    </row>
    <row r="65" spans="2:15" ht="18.75" customHeight="1" x14ac:dyDescent="0.2">
      <c r="B65" s="705" t="s">
        <v>217</v>
      </c>
      <c r="C65" s="705"/>
      <c r="D65" s="306">
        <v>608088</v>
      </c>
      <c r="E65" s="306">
        <v>726785</v>
      </c>
      <c r="F65" s="306">
        <v>1064225</v>
      </c>
      <c r="G65" s="292">
        <f t="shared" si="2"/>
        <v>0.46429136539691929</v>
      </c>
      <c r="H65" s="305"/>
      <c r="M65" s="280"/>
      <c r="N65" s="279"/>
      <c r="O65" s="280"/>
    </row>
    <row r="66" spans="2:15" ht="18.75" customHeight="1" x14ac:dyDescent="0.2">
      <c r="B66" s="705" t="s">
        <v>215</v>
      </c>
      <c r="C66" s="705"/>
      <c r="D66" s="306">
        <v>729161</v>
      </c>
      <c r="E66" s="306">
        <v>648938</v>
      </c>
      <c r="F66" s="306">
        <v>602615</v>
      </c>
      <c r="G66" s="292">
        <f t="shared" si="2"/>
        <v>-7.1382782330515399E-2</v>
      </c>
      <c r="H66" s="305"/>
      <c r="M66" s="280"/>
      <c r="N66" s="279"/>
      <c r="O66" s="280"/>
    </row>
    <row r="67" spans="2:15" ht="18.75" customHeight="1" x14ac:dyDescent="0.2">
      <c r="B67" s="705" t="s">
        <v>216</v>
      </c>
      <c r="C67" s="705"/>
      <c r="D67" s="306">
        <v>555435</v>
      </c>
      <c r="E67" s="306">
        <v>484143</v>
      </c>
      <c r="F67" s="306">
        <v>643746</v>
      </c>
      <c r="G67" s="292">
        <f>+(F67-E67)/E67</f>
        <v>0.3296608646618871</v>
      </c>
      <c r="H67" s="305"/>
      <c r="M67" s="280"/>
      <c r="N67" s="279"/>
      <c r="O67" s="280"/>
    </row>
    <row r="68" spans="2:15" ht="18.75" customHeight="1" x14ac:dyDescent="0.2">
      <c r="B68" s="705" t="s">
        <v>949</v>
      </c>
      <c r="C68" s="705"/>
      <c r="D68" s="306">
        <v>677731</v>
      </c>
      <c r="E68" s="306">
        <v>482474</v>
      </c>
      <c r="F68" s="306">
        <v>510560</v>
      </c>
      <c r="G68" s="292">
        <f>+(F68-E68)/E68</f>
        <v>5.8212463262269053E-2</v>
      </c>
      <c r="H68" s="305"/>
      <c r="M68" s="280"/>
      <c r="N68" s="279"/>
      <c r="O68" s="280"/>
    </row>
    <row r="69" spans="2:15" ht="18.75" customHeight="1" x14ac:dyDescent="0.2">
      <c r="B69" s="705" t="s">
        <v>950</v>
      </c>
      <c r="C69" s="705"/>
      <c r="D69" s="306">
        <v>567092</v>
      </c>
      <c r="E69" s="306">
        <v>526983</v>
      </c>
      <c r="F69" s="306">
        <v>444333</v>
      </c>
      <c r="G69" s="292">
        <f t="shared" si="2"/>
        <v>-0.15683617877616546</v>
      </c>
      <c r="H69" s="305"/>
      <c r="M69" s="280"/>
      <c r="N69" s="279"/>
      <c r="O69" s="280"/>
    </row>
    <row r="70" spans="2:15" ht="18.75" customHeight="1" x14ac:dyDescent="0.2">
      <c r="B70" s="705" t="s">
        <v>905</v>
      </c>
      <c r="C70" s="705"/>
      <c r="D70" s="306">
        <f>D71-SUM(D59:D69)</f>
        <v>3980092</v>
      </c>
      <c r="E70" s="306">
        <f t="shared" ref="E70:F70" si="3">E71-SUM(E59:E69)</f>
        <v>3507661</v>
      </c>
      <c r="F70" s="306">
        <f t="shared" si="3"/>
        <v>3188510</v>
      </c>
      <c r="G70" s="292">
        <f t="shared" si="2"/>
        <v>-9.0986842799232873E-2</v>
      </c>
      <c r="H70" s="305"/>
      <c r="M70" s="280"/>
      <c r="N70" s="279"/>
      <c r="O70" s="280"/>
    </row>
    <row r="71" spans="2:15" ht="19.5" customHeight="1" x14ac:dyDescent="0.25">
      <c r="B71" s="701" t="s">
        <v>218</v>
      </c>
      <c r="C71" s="701"/>
      <c r="D71" s="307">
        <v>101884656</v>
      </c>
      <c r="E71" s="307">
        <v>96556211</v>
      </c>
      <c r="F71" s="307">
        <v>96597410</v>
      </c>
      <c r="G71" s="308">
        <f>+(F71-E71)/E71</f>
        <v>4.266841001041352E-4</v>
      </c>
      <c r="M71" s="280"/>
      <c r="N71" s="279"/>
      <c r="O71" s="280"/>
    </row>
    <row r="72" spans="2:15" ht="15" customHeight="1" x14ac:dyDescent="0.2">
      <c r="B72" s="720" t="s">
        <v>203</v>
      </c>
      <c r="C72" s="720"/>
      <c r="D72" s="720"/>
      <c r="E72" s="720"/>
      <c r="F72" s="720"/>
      <c r="G72" s="309"/>
      <c r="M72" s="280"/>
      <c r="N72" s="279"/>
      <c r="O72" s="280"/>
    </row>
    <row r="73" spans="2:15" ht="15" customHeight="1" x14ac:dyDescent="0.2">
      <c r="B73" s="246"/>
      <c r="C73" s="246"/>
      <c r="D73" s="246"/>
      <c r="E73" s="310"/>
      <c r="F73" s="311"/>
      <c r="G73" s="311"/>
      <c r="M73" s="280"/>
      <c r="N73" s="279"/>
      <c r="O73" s="280"/>
    </row>
    <row r="74" spans="2:15" ht="32.25" customHeight="1" x14ac:dyDescent="0.2">
      <c r="B74" s="619" t="s">
        <v>951</v>
      </c>
      <c r="C74" s="619"/>
      <c r="D74" s="703" t="s">
        <v>207</v>
      </c>
      <c r="E74" s="703" t="s">
        <v>208</v>
      </c>
      <c r="F74" s="703" t="s">
        <v>854</v>
      </c>
      <c r="G74" s="619" t="s">
        <v>855</v>
      </c>
      <c r="M74" s="280"/>
      <c r="N74" s="279"/>
      <c r="O74" s="280"/>
    </row>
    <row r="75" spans="2:15" ht="28.5" customHeight="1" thickBot="1" x14ac:dyDescent="0.25">
      <c r="B75" s="652"/>
      <c r="C75" s="652"/>
      <c r="D75" s="704"/>
      <c r="E75" s="704"/>
      <c r="F75" s="704"/>
      <c r="G75" s="652"/>
      <c r="M75" s="280"/>
      <c r="N75" s="279"/>
      <c r="O75" s="280"/>
    </row>
    <row r="76" spans="2:15" ht="18.75" customHeight="1" x14ac:dyDescent="0.2">
      <c r="B76" s="719" t="s">
        <v>219</v>
      </c>
      <c r="C76" s="719"/>
      <c r="D76" s="304">
        <v>4649389</v>
      </c>
      <c r="E76" s="304">
        <v>5021127</v>
      </c>
      <c r="F76" s="304">
        <v>5457938</v>
      </c>
      <c r="G76" s="292">
        <f>+(F76-E76)/E76</f>
        <v>8.6994612962388723E-2</v>
      </c>
      <c r="M76" s="280"/>
      <c r="N76" s="279"/>
      <c r="O76" s="280"/>
    </row>
    <row r="77" spans="2:15" ht="18.75" customHeight="1" x14ac:dyDescent="0.2">
      <c r="B77" s="705" t="s">
        <v>953</v>
      </c>
      <c r="C77" s="705"/>
      <c r="D77" s="490">
        <v>4671412</v>
      </c>
      <c r="E77" s="490">
        <v>9724497</v>
      </c>
      <c r="F77" s="490">
        <v>262165</v>
      </c>
      <c r="G77" s="292">
        <f>+(F77-E77)/E77</f>
        <v>-0.97304076498763892</v>
      </c>
      <c r="M77" s="280"/>
      <c r="N77" s="279"/>
      <c r="O77" s="280"/>
    </row>
    <row r="78" spans="2:15" ht="18.75" customHeight="1" x14ac:dyDescent="0.2">
      <c r="B78" s="705" t="s">
        <v>213</v>
      </c>
      <c r="C78" s="705"/>
      <c r="D78" s="306">
        <v>3003890</v>
      </c>
      <c r="E78" s="306">
        <v>4015773</v>
      </c>
      <c r="F78" s="306">
        <v>3828256</v>
      </c>
      <c r="G78" s="292">
        <f t="shared" ref="G78:G88" si="4">+(F78-E78)/E78</f>
        <v>-4.6695119470149336E-2</v>
      </c>
      <c r="M78" s="280"/>
      <c r="N78" s="279"/>
      <c r="O78" s="280"/>
    </row>
    <row r="79" spans="2:15" ht="18.75" customHeight="1" x14ac:dyDescent="0.2">
      <c r="B79" s="705" t="s">
        <v>214</v>
      </c>
      <c r="C79" s="705"/>
      <c r="D79" s="306">
        <v>2762294</v>
      </c>
      <c r="E79" s="306">
        <v>3179750</v>
      </c>
      <c r="F79" s="306">
        <v>3542092</v>
      </c>
      <c r="G79" s="292">
        <f>+(F79-E79)/E79</f>
        <v>0.11395298372513563</v>
      </c>
      <c r="M79" s="280"/>
      <c r="N79" s="279"/>
      <c r="O79" s="280"/>
    </row>
    <row r="80" spans="2:15" ht="18.75" customHeight="1" x14ac:dyDescent="0.2">
      <c r="B80" s="705" t="s">
        <v>212</v>
      </c>
      <c r="C80" s="705"/>
      <c r="D80" s="306">
        <v>343402</v>
      </c>
      <c r="E80" s="306">
        <v>760077</v>
      </c>
      <c r="F80" s="306">
        <v>7526050</v>
      </c>
      <c r="G80" s="292">
        <f t="shared" si="4"/>
        <v>8.9016941704590451</v>
      </c>
      <c r="M80" s="280"/>
      <c r="N80" s="279"/>
      <c r="O80" s="280"/>
    </row>
    <row r="81" spans="2:19" ht="18.75" customHeight="1" x14ac:dyDescent="0.2">
      <c r="B81" s="705" t="s">
        <v>220</v>
      </c>
      <c r="C81" s="705"/>
      <c r="D81" s="306">
        <v>2193335</v>
      </c>
      <c r="E81" s="306">
        <v>1958278</v>
      </c>
      <c r="F81" s="306">
        <v>1924976</v>
      </c>
      <c r="G81" s="292">
        <f t="shared" si="4"/>
        <v>-1.7005757098838878E-2</v>
      </c>
      <c r="M81" s="280"/>
      <c r="N81" s="279"/>
      <c r="O81" s="280"/>
    </row>
    <row r="82" spans="2:19" ht="18.75" customHeight="1" x14ac:dyDescent="0.2">
      <c r="B82" s="705" t="s">
        <v>223</v>
      </c>
      <c r="C82" s="705"/>
      <c r="D82" s="306">
        <v>1533883</v>
      </c>
      <c r="E82" s="306">
        <v>1608670</v>
      </c>
      <c r="F82" s="306">
        <v>1873079</v>
      </c>
      <c r="G82" s="292">
        <f t="shared" si="4"/>
        <v>0.16436497230631517</v>
      </c>
      <c r="M82" s="280"/>
      <c r="N82" s="279"/>
      <c r="O82" s="280"/>
    </row>
    <row r="83" spans="2:19" ht="18.75" customHeight="1" x14ac:dyDescent="0.2">
      <c r="B83" s="705" t="s">
        <v>221</v>
      </c>
      <c r="C83" s="705"/>
      <c r="D83" s="306">
        <v>1762137</v>
      </c>
      <c r="E83" s="306">
        <v>1709018</v>
      </c>
      <c r="F83" s="306">
        <v>1434219</v>
      </c>
      <c r="G83" s="292">
        <f t="shared" si="4"/>
        <v>-0.16079350831881231</v>
      </c>
      <c r="M83" s="280"/>
      <c r="N83" s="279"/>
      <c r="O83" s="280"/>
    </row>
    <row r="84" spans="2:19" ht="18.75" customHeight="1" x14ac:dyDescent="0.2">
      <c r="B84" s="705" t="s">
        <v>224</v>
      </c>
      <c r="C84" s="705"/>
      <c r="D84" s="306">
        <v>1358154</v>
      </c>
      <c r="E84" s="306">
        <v>1456515</v>
      </c>
      <c r="F84" s="306">
        <v>1611230</v>
      </c>
      <c r="G84" s="292">
        <f>+(F84-E84)/E84</f>
        <v>0.10622273028427445</v>
      </c>
      <c r="M84" s="280"/>
      <c r="N84" s="279"/>
      <c r="O84" s="280"/>
    </row>
    <row r="85" spans="2:19" ht="18.75" customHeight="1" x14ac:dyDescent="0.2">
      <c r="B85" s="705" t="s">
        <v>222</v>
      </c>
      <c r="C85" s="705"/>
      <c r="D85" s="306">
        <v>1042941</v>
      </c>
      <c r="E85" s="306">
        <v>1624726</v>
      </c>
      <c r="F85" s="306">
        <v>1249922</v>
      </c>
      <c r="G85" s="292">
        <f>+(F85-E85)/E85</f>
        <v>-0.23068751284832026</v>
      </c>
      <c r="M85" s="280"/>
      <c r="N85" s="279"/>
      <c r="O85" s="280"/>
    </row>
    <row r="86" spans="2:19" ht="18.75" customHeight="1" x14ac:dyDescent="0.2">
      <c r="B86" s="705" t="s">
        <v>225</v>
      </c>
      <c r="C86" s="705"/>
      <c r="D86" s="306">
        <v>1107344</v>
      </c>
      <c r="E86" s="306">
        <v>1101647</v>
      </c>
      <c r="F86" s="306">
        <v>1285436</v>
      </c>
      <c r="G86" s="292">
        <f>+(F86-E86)/E86</f>
        <v>0.16683111740875253</v>
      </c>
      <c r="M86" s="280"/>
      <c r="N86" s="279"/>
      <c r="O86" s="280"/>
    </row>
    <row r="87" spans="2:19" ht="18.75" customHeight="1" x14ac:dyDescent="0.2">
      <c r="B87" s="705" t="s">
        <v>906</v>
      </c>
      <c r="C87" s="705"/>
      <c r="D87" s="306">
        <f>D88-SUM(D76:D86)</f>
        <v>10216822</v>
      </c>
      <c r="E87" s="306">
        <f t="shared" ref="E87" si="5">E88-SUM(E76:E86)</f>
        <v>12145361</v>
      </c>
      <c r="F87" s="306">
        <f t="shared" ref="F87" si="6">F88-SUM(F76:F86)</f>
        <v>12498607</v>
      </c>
      <c r="G87" s="292">
        <f t="shared" si="4"/>
        <v>2.9084849762802439E-2</v>
      </c>
      <c r="M87" s="280"/>
      <c r="N87" s="279"/>
      <c r="O87" s="280"/>
    </row>
    <row r="88" spans="2:19" ht="21.75" customHeight="1" x14ac:dyDescent="0.25">
      <c r="B88" s="701" t="s">
        <v>226</v>
      </c>
      <c r="C88" s="701"/>
      <c r="D88" s="307">
        <v>34645003</v>
      </c>
      <c r="E88" s="307">
        <v>44305439</v>
      </c>
      <c r="F88" s="307">
        <v>42493970</v>
      </c>
      <c r="G88" s="308">
        <f t="shared" si="4"/>
        <v>-4.0885928249125347E-2</v>
      </c>
      <c r="M88" s="280"/>
      <c r="N88" s="279"/>
      <c r="O88" s="280"/>
    </row>
    <row r="89" spans="2:19" ht="15" customHeight="1" x14ac:dyDescent="0.2">
      <c r="M89" s="280"/>
      <c r="N89" s="279"/>
      <c r="O89" s="280"/>
    </row>
    <row r="90" spans="2:19" ht="15" customHeight="1" x14ac:dyDescent="0.2">
      <c r="E90" s="510">
        <f>+D88-10018374</f>
        <v>24626629</v>
      </c>
      <c r="M90" s="280"/>
      <c r="N90" s="279"/>
      <c r="O90" s="280"/>
    </row>
    <row r="91" spans="2:19" ht="15" customHeight="1" x14ac:dyDescent="0.2">
      <c r="D91" s="312"/>
      <c r="E91" s="312"/>
      <c r="F91" s="312"/>
      <c r="M91" s="280"/>
      <c r="N91" s="279"/>
      <c r="O91" s="280"/>
    </row>
    <row r="92" spans="2:19" ht="15" customHeight="1" x14ac:dyDescent="0.2">
      <c r="B92" s="702" t="s">
        <v>227</v>
      </c>
      <c r="C92" s="702"/>
      <c r="D92" s="702"/>
      <c r="E92" s="702"/>
      <c r="F92" s="702"/>
      <c r="G92" s="702"/>
      <c r="I92" s="702" t="s">
        <v>228</v>
      </c>
      <c r="J92" s="702"/>
      <c r="K92" s="702"/>
      <c r="L92" s="702"/>
      <c r="M92" s="702"/>
      <c r="N92" s="702"/>
      <c r="O92" s="280"/>
    </row>
    <row r="93" spans="2:19" ht="29.25" customHeight="1" x14ac:dyDescent="0.2">
      <c r="B93" s="613" t="s">
        <v>943</v>
      </c>
      <c r="C93" s="613"/>
      <c r="D93" s="615">
        <v>2020</v>
      </c>
      <c r="E93" s="615">
        <v>2021</v>
      </c>
      <c r="F93" s="615">
        <v>2022</v>
      </c>
      <c r="G93" s="613" t="s">
        <v>855</v>
      </c>
      <c r="H93" s="246"/>
      <c r="I93" s="613" t="s">
        <v>944</v>
      </c>
      <c r="J93" s="613"/>
      <c r="K93" s="615">
        <v>2020</v>
      </c>
      <c r="L93" s="615">
        <v>2021</v>
      </c>
      <c r="M93" s="615">
        <v>2022</v>
      </c>
      <c r="N93" s="613" t="s">
        <v>855</v>
      </c>
    </row>
    <row r="94" spans="2:19" ht="29.25" customHeight="1" thickBot="1" x14ac:dyDescent="0.25">
      <c r="B94" s="657"/>
      <c r="C94" s="657"/>
      <c r="D94" s="614"/>
      <c r="E94" s="614"/>
      <c r="F94" s="614"/>
      <c r="G94" s="657"/>
      <c r="H94" s="246"/>
      <c r="I94" s="657"/>
      <c r="J94" s="657"/>
      <c r="K94" s="614"/>
      <c r="L94" s="614"/>
      <c r="M94" s="614"/>
      <c r="N94" s="657"/>
      <c r="P94" s="246"/>
      <c r="Q94" s="246"/>
      <c r="R94" s="246"/>
      <c r="S94" s="246"/>
    </row>
    <row r="95" spans="2:19" ht="18" customHeight="1" x14ac:dyDescent="0.2">
      <c r="B95" s="313" t="s">
        <v>33</v>
      </c>
      <c r="C95" s="313"/>
      <c r="D95" s="286">
        <v>401966</v>
      </c>
      <c r="E95" s="286">
        <v>492362</v>
      </c>
      <c r="F95" s="286">
        <v>493291</v>
      </c>
      <c r="G95" s="314">
        <f t="shared" ref="G95:G99" si="7">+(F95-E95)/E95</f>
        <v>1.8868231098256973E-3</v>
      </c>
      <c r="H95" s="246"/>
      <c r="I95" s="313" t="s">
        <v>33</v>
      </c>
      <c r="J95" s="313"/>
      <c r="K95" s="286">
        <v>405832</v>
      </c>
      <c r="L95" s="286">
        <v>497992</v>
      </c>
      <c r="M95" s="286">
        <v>506571</v>
      </c>
      <c r="N95" s="314">
        <f t="shared" ref="N95:N98" si="8">+(M95-L95)/L95</f>
        <v>1.7227184372439718E-2</v>
      </c>
      <c r="P95" s="246"/>
      <c r="Q95" s="246"/>
      <c r="R95" s="246"/>
      <c r="S95" s="246"/>
    </row>
    <row r="96" spans="2:19" ht="18" customHeight="1" x14ac:dyDescent="0.2">
      <c r="B96" s="315" t="s">
        <v>195</v>
      </c>
      <c r="C96" s="315"/>
      <c r="D96" s="291">
        <v>474999</v>
      </c>
      <c r="E96" s="291">
        <v>507340</v>
      </c>
      <c r="F96" s="291">
        <v>572425</v>
      </c>
      <c r="G96" s="316">
        <f t="shared" si="7"/>
        <v>0.1282867505026215</v>
      </c>
      <c r="H96" s="246"/>
      <c r="I96" s="315" t="s">
        <v>195</v>
      </c>
      <c r="J96" s="315"/>
      <c r="K96" s="291">
        <v>454393</v>
      </c>
      <c r="L96" s="291">
        <v>471250</v>
      </c>
      <c r="M96" s="291">
        <v>565589</v>
      </c>
      <c r="N96" s="316">
        <f t="shared" si="8"/>
        <v>0.20018885941644562</v>
      </c>
      <c r="P96" s="246"/>
      <c r="Q96" s="246"/>
      <c r="R96" s="246"/>
      <c r="S96" s="246"/>
    </row>
    <row r="97" spans="2:19" ht="18" customHeight="1" x14ac:dyDescent="0.2">
      <c r="B97" s="315" t="s">
        <v>35</v>
      </c>
      <c r="C97" s="315"/>
      <c r="D97" s="291">
        <v>68962</v>
      </c>
      <c r="E97" s="291">
        <v>80862</v>
      </c>
      <c r="F97" s="291">
        <v>82688</v>
      </c>
      <c r="G97" s="316">
        <f t="shared" si="7"/>
        <v>2.258168237243699E-2</v>
      </c>
      <c r="H97" s="246"/>
      <c r="I97" s="315" t="s">
        <v>35</v>
      </c>
      <c r="J97" s="315"/>
      <c r="K97" s="291">
        <v>63830</v>
      </c>
      <c r="L97" s="291">
        <v>72374</v>
      </c>
      <c r="M97" s="291">
        <v>77928</v>
      </c>
      <c r="N97" s="316">
        <f t="shared" si="8"/>
        <v>7.6740265841324234E-2</v>
      </c>
      <c r="P97" s="246"/>
      <c r="Q97" s="246"/>
      <c r="R97" s="246"/>
      <c r="S97" s="246"/>
    </row>
    <row r="98" spans="2:19" ht="18" customHeight="1" x14ac:dyDescent="0.2">
      <c r="B98" s="315" t="s">
        <v>229</v>
      </c>
      <c r="C98" s="315"/>
      <c r="D98" s="291">
        <v>1670</v>
      </c>
      <c r="E98" s="291">
        <v>2714</v>
      </c>
      <c r="F98" s="291">
        <v>2368</v>
      </c>
      <c r="G98" s="316">
        <f t="shared" si="7"/>
        <v>-0.12748710390567428</v>
      </c>
      <c r="H98" s="246"/>
      <c r="I98" s="315" t="s">
        <v>200</v>
      </c>
      <c r="J98" s="315"/>
      <c r="K98" s="291">
        <v>23824</v>
      </c>
      <c r="L98" s="291">
        <v>27716</v>
      </c>
      <c r="M98" s="291">
        <v>51156</v>
      </c>
      <c r="N98" s="316">
        <f t="shared" si="8"/>
        <v>0.84572088324433536</v>
      </c>
      <c r="P98" s="246"/>
      <c r="Q98" s="246"/>
      <c r="R98" s="246"/>
      <c r="S98" s="246"/>
    </row>
    <row r="99" spans="2:19" ht="18" customHeight="1" x14ac:dyDescent="0.2">
      <c r="B99" s="315" t="s">
        <v>230</v>
      </c>
      <c r="C99" s="315"/>
      <c r="D99" s="291">
        <v>289</v>
      </c>
      <c r="E99" s="291">
        <v>906</v>
      </c>
      <c r="F99" s="291">
        <v>1383</v>
      </c>
      <c r="G99" s="316">
        <f t="shared" si="7"/>
        <v>0.52649006622516559</v>
      </c>
      <c r="H99" s="246"/>
      <c r="I99" s="315" t="s">
        <v>229</v>
      </c>
      <c r="J99" s="315"/>
      <c r="K99" s="291">
        <v>1943</v>
      </c>
      <c r="L99" s="291">
        <v>2577</v>
      </c>
      <c r="M99" s="291">
        <v>2707</v>
      </c>
      <c r="N99" s="316">
        <f>+(M99-L99)/L99</f>
        <v>5.0446255335661619E-2</v>
      </c>
      <c r="O99" s="289"/>
      <c r="P99" s="246"/>
      <c r="Q99" s="246"/>
      <c r="R99" s="246"/>
      <c r="S99" s="246"/>
    </row>
    <row r="100" spans="2:19" ht="18" customHeight="1" x14ac:dyDescent="0.2">
      <c r="B100" s="315" t="s">
        <v>200</v>
      </c>
      <c r="C100" s="315"/>
      <c r="D100" s="291">
        <v>5279</v>
      </c>
      <c r="E100" s="291">
        <v>40126</v>
      </c>
      <c r="F100" s="291">
        <v>48292</v>
      </c>
      <c r="G100" s="316">
        <f>+(F100-E100)/E100</f>
        <v>0.20350894681752479</v>
      </c>
      <c r="H100" s="246"/>
      <c r="I100" s="315" t="s">
        <v>230</v>
      </c>
      <c r="J100" s="315"/>
      <c r="K100" s="291">
        <v>262</v>
      </c>
      <c r="L100" s="291">
        <v>754</v>
      </c>
      <c r="M100" s="291">
        <v>817</v>
      </c>
      <c r="N100" s="316">
        <f>+(M100-L100)/L100</f>
        <v>8.3554376657824933E-2</v>
      </c>
      <c r="P100" s="246"/>
      <c r="Q100" s="246"/>
      <c r="R100" s="246"/>
      <c r="S100" s="246"/>
    </row>
    <row r="101" spans="2:19" ht="18" customHeight="1" x14ac:dyDescent="0.2">
      <c r="B101" s="315" t="s">
        <v>674</v>
      </c>
      <c r="C101" s="315"/>
      <c r="D101" s="291">
        <v>61056</v>
      </c>
      <c r="E101" s="291">
        <v>14462</v>
      </c>
      <c r="F101" s="291">
        <v>19398</v>
      </c>
      <c r="G101" s="316">
        <f>+(F101-E101)/E101</f>
        <v>0.34130825611948556</v>
      </c>
      <c r="H101" s="246"/>
      <c r="I101" s="315" t="s">
        <v>674</v>
      </c>
      <c r="J101" s="291"/>
      <c r="K101" s="291">
        <v>39775</v>
      </c>
      <c r="L101" s="291">
        <v>8903</v>
      </c>
      <c r="M101" s="291">
        <v>51440</v>
      </c>
      <c r="N101" s="316">
        <f>+(M101-L101)/L101</f>
        <v>4.7778276985285855</v>
      </c>
      <c r="P101" s="246"/>
      <c r="Q101" s="246"/>
      <c r="R101" s="246"/>
      <c r="S101" s="246"/>
    </row>
    <row r="102" spans="2:19" ht="15" customHeight="1" x14ac:dyDescent="0.2">
      <c r="B102" s="706" t="s">
        <v>154</v>
      </c>
      <c r="C102" s="706"/>
      <c r="D102" s="317">
        <f>SUM(D95:D101)</f>
        <v>1014221</v>
      </c>
      <c r="E102" s="317">
        <f>SUM(E95:E101)</f>
        <v>1138772</v>
      </c>
      <c r="F102" s="317">
        <f>SUM(F95:F101)</f>
        <v>1219845</v>
      </c>
      <c r="G102" s="308">
        <f>+(F102-E102)/E102</f>
        <v>7.1193355649770099E-2</v>
      </c>
      <c r="H102" s="246"/>
      <c r="I102" s="706" t="s">
        <v>154</v>
      </c>
      <c r="J102" s="706"/>
      <c r="K102" s="317">
        <f t="shared" ref="K102:L102" si="9">SUM(K95:K101)</f>
        <v>989859</v>
      </c>
      <c r="L102" s="317">
        <f t="shared" si="9"/>
        <v>1081566</v>
      </c>
      <c r="M102" s="317">
        <f>SUM(M95:M101)</f>
        <v>1256208</v>
      </c>
      <c r="N102" s="308">
        <f>+(M102-L102)/L102</f>
        <v>0.16147142199366474</v>
      </c>
      <c r="P102" s="246"/>
      <c r="Q102" s="246"/>
      <c r="R102" s="246"/>
      <c r="S102" s="246"/>
    </row>
    <row r="103" spans="2:19" ht="15" customHeight="1" x14ac:dyDescent="0.2">
      <c r="B103" s="231" t="s">
        <v>202</v>
      </c>
      <c r="M103" s="280"/>
    </row>
    <row r="104" spans="2:19" ht="15" customHeight="1" x14ac:dyDescent="0.2">
      <c r="B104" s="231"/>
      <c r="G104" s="289"/>
      <c r="M104" s="280"/>
    </row>
    <row r="105" spans="2:19" ht="15" customHeight="1" x14ac:dyDescent="0.2">
      <c r="B105" s="231"/>
      <c r="G105" s="289"/>
      <c r="M105" s="280"/>
    </row>
    <row r="106" spans="2:19" ht="15" customHeight="1" x14ac:dyDescent="0.2">
      <c r="G106" s="244"/>
      <c r="M106" s="280"/>
    </row>
    <row r="107" spans="2:19" ht="15" customHeight="1" x14ac:dyDescent="0.2">
      <c r="B107" s="231"/>
      <c r="M107" s="280"/>
    </row>
    <row r="108" spans="2:19" ht="15" customHeight="1" x14ac:dyDescent="0.2">
      <c r="B108" s="318"/>
      <c r="M108" s="280"/>
    </row>
    <row r="109" spans="2:19" ht="15" customHeight="1" x14ac:dyDescent="0.2">
      <c r="B109" s="318"/>
      <c r="M109" s="280"/>
    </row>
    <row r="110" spans="2:19" ht="15" customHeight="1" x14ac:dyDescent="0.2">
      <c r="B110" s="318"/>
      <c r="M110" s="280"/>
    </row>
    <row r="111" spans="2:19" ht="15" customHeight="1" x14ac:dyDescent="0.2">
      <c r="B111" s="318"/>
      <c r="M111" s="280"/>
    </row>
    <row r="112" spans="2:19" ht="15" customHeight="1" x14ac:dyDescent="0.2">
      <c r="B112" s="318"/>
      <c r="M112" s="280"/>
    </row>
    <row r="113" spans="2:13" ht="15" customHeight="1" x14ac:dyDescent="0.2">
      <c r="B113" s="318"/>
      <c r="M113" s="280"/>
    </row>
    <row r="114" spans="2:13" ht="15" customHeight="1" x14ac:dyDescent="0.2">
      <c r="B114" s="318"/>
      <c r="M114" s="280"/>
    </row>
    <row r="115" spans="2:13" ht="15" customHeight="1" x14ac:dyDescent="0.2">
      <c r="B115" s="318"/>
      <c r="M115" s="280"/>
    </row>
    <row r="116" spans="2:13" ht="15" customHeight="1" x14ac:dyDescent="0.2">
      <c r="B116" s="318"/>
      <c r="M116" s="280"/>
    </row>
    <row r="117" spans="2:13" ht="15" customHeight="1" x14ac:dyDescent="0.2">
      <c r="B117" s="318"/>
      <c r="M117" s="280"/>
    </row>
    <row r="118" spans="2:13" ht="15" customHeight="1" x14ac:dyDescent="0.2">
      <c r="B118" s="318"/>
      <c r="M118" s="280"/>
    </row>
    <row r="119" spans="2:13" ht="15" customHeight="1" x14ac:dyDescent="0.2">
      <c r="B119" s="318"/>
      <c r="M119" s="280"/>
    </row>
    <row r="120" spans="2:13" ht="15" customHeight="1" x14ac:dyDescent="0.2">
      <c r="B120" s="318"/>
      <c r="M120" s="280"/>
    </row>
    <row r="121" spans="2:13" ht="15" customHeight="1" x14ac:dyDescent="0.2">
      <c r="B121" s="318"/>
      <c r="M121" s="280"/>
    </row>
    <row r="122" spans="2:13" ht="15" customHeight="1" x14ac:dyDescent="0.2">
      <c r="B122" s="318"/>
      <c r="M122" s="280"/>
    </row>
    <row r="123" spans="2:13" ht="15" customHeight="1" x14ac:dyDescent="0.2">
      <c r="B123" s="318"/>
      <c r="M123" s="280"/>
    </row>
    <row r="124" spans="2:13" ht="15" customHeight="1" x14ac:dyDescent="0.2">
      <c r="M124" s="280"/>
    </row>
    <row r="125" spans="2:13" ht="15" customHeight="1" x14ac:dyDescent="0.2">
      <c r="M125" s="280"/>
    </row>
    <row r="126" spans="2:13" ht="15" customHeight="1" x14ac:dyDescent="0.2">
      <c r="M126" s="280"/>
    </row>
    <row r="127" spans="2:13" ht="15" customHeight="1" x14ac:dyDescent="0.2">
      <c r="M127" s="280"/>
    </row>
    <row r="128" spans="2:13" ht="15" customHeight="1" x14ac:dyDescent="0.2">
      <c r="M128" s="280"/>
    </row>
    <row r="129" spans="2:15" ht="15" customHeight="1" x14ac:dyDescent="0.2">
      <c r="M129" s="280"/>
      <c r="N129" s="279"/>
      <c r="O129" s="280"/>
    </row>
    <row r="130" spans="2:15" ht="17.25" customHeight="1" x14ac:dyDescent="0.2">
      <c r="B130" s="619" t="s">
        <v>907</v>
      </c>
      <c r="C130" s="619"/>
      <c r="D130" s="621" t="s">
        <v>231</v>
      </c>
      <c r="E130" s="621" t="s">
        <v>232</v>
      </c>
      <c r="F130" s="621" t="s">
        <v>154</v>
      </c>
      <c r="M130" s="280"/>
      <c r="N130" s="279"/>
      <c r="O130" s="280"/>
    </row>
    <row r="131" spans="2:15" ht="17.25" customHeight="1" thickBot="1" x14ac:dyDescent="0.25">
      <c r="B131" s="652"/>
      <c r="C131" s="652"/>
      <c r="D131" s="620"/>
      <c r="E131" s="620"/>
      <c r="F131" s="620"/>
      <c r="M131" s="280"/>
      <c r="N131" s="279"/>
      <c r="O131" s="280"/>
    </row>
    <row r="132" spans="2:15" ht="21" customHeight="1" x14ac:dyDescent="0.2">
      <c r="B132" s="708">
        <v>2020</v>
      </c>
      <c r="C132" s="708"/>
      <c r="D132" s="286">
        <f>+D102</f>
        <v>1014221</v>
      </c>
      <c r="E132" s="286">
        <f>+K102</f>
        <v>989859</v>
      </c>
      <c r="F132" s="286">
        <f>+D132+E132</f>
        <v>2004080</v>
      </c>
      <c r="M132" s="280"/>
    </row>
    <row r="133" spans="2:15" ht="21" customHeight="1" x14ac:dyDescent="0.2">
      <c r="B133" s="709">
        <v>2021</v>
      </c>
      <c r="C133" s="709"/>
      <c r="D133" s="291">
        <f>E102</f>
        <v>1138772</v>
      </c>
      <c r="E133" s="291">
        <f>L102</f>
        <v>1081566</v>
      </c>
      <c r="F133" s="291">
        <f>+D133+E133</f>
        <v>2220338</v>
      </c>
      <c r="G133" s="319"/>
      <c r="M133" s="280"/>
    </row>
    <row r="134" spans="2:15" ht="21" customHeight="1" x14ac:dyDescent="0.2">
      <c r="B134" s="709">
        <v>2022</v>
      </c>
      <c r="C134" s="709"/>
      <c r="D134" s="291">
        <f>F102</f>
        <v>1219845</v>
      </c>
      <c r="E134" s="291">
        <f>M102</f>
        <v>1256208</v>
      </c>
      <c r="F134" s="291">
        <f>+D134+E134</f>
        <v>2476053</v>
      </c>
      <c r="M134" s="280"/>
    </row>
    <row r="135" spans="2:15" ht="21" customHeight="1" x14ac:dyDescent="0.2">
      <c r="B135" s="707" t="s">
        <v>44</v>
      </c>
      <c r="C135" s="707"/>
      <c r="D135" s="320">
        <f>+(D134-D133)/D133</f>
        <v>7.1193355649770099E-2</v>
      </c>
      <c r="E135" s="320">
        <f>+(E134-E133)/E133</f>
        <v>0.16147142199366474</v>
      </c>
      <c r="F135" s="320">
        <f>+(F134-F133)/F133</f>
        <v>0.11516940213607117</v>
      </c>
      <c r="M135" s="280"/>
    </row>
    <row r="136" spans="2:15" ht="16.5" customHeight="1" x14ac:dyDescent="0.2">
      <c r="B136" s="231" t="s">
        <v>233</v>
      </c>
      <c r="M136" s="280"/>
    </row>
    <row r="137" spans="2:15" ht="15" customHeight="1" x14ac:dyDescent="0.2">
      <c r="M137" s="280"/>
    </row>
    <row r="138" spans="2:15" x14ac:dyDescent="0.2">
      <c r="M138" s="280"/>
    </row>
    <row r="139" spans="2:15" x14ac:dyDescent="0.2">
      <c r="M139" s="280"/>
    </row>
    <row r="140" spans="2:15" x14ac:dyDescent="0.2">
      <c r="M140" s="280"/>
    </row>
    <row r="141" spans="2:15" x14ac:dyDescent="0.2">
      <c r="M141" s="280"/>
    </row>
    <row r="142" spans="2:15" x14ac:dyDescent="0.2">
      <c r="M142" s="280"/>
    </row>
    <row r="143" spans="2:15" x14ac:dyDescent="0.2">
      <c r="M143" s="280"/>
      <c r="N143" s="279"/>
      <c r="O143" s="280"/>
    </row>
    <row r="144" spans="2:15" ht="15" customHeight="1" x14ac:dyDescent="0.2">
      <c r="M144" s="280"/>
      <c r="N144" s="279"/>
      <c r="O144" s="280"/>
    </row>
    <row r="145" spans="1:16" ht="15" customHeight="1" x14ac:dyDescent="0.2">
      <c r="M145" s="280"/>
      <c r="N145" s="279"/>
      <c r="O145" s="280"/>
    </row>
    <row r="146" spans="1:16" x14ac:dyDescent="0.2">
      <c r="A146" s="608"/>
      <c r="B146" s="608"/>
      <c r="C146" s="608"/>
      <c r="D146" s="608"/>
      <c r="E146" s="608"/>
      <c r="F146" s="608"/>
      <c r="G146" s="608"/>
      <c r="H146" s="608"/>
      <c r="I146" s="608"/>
      <c r="J146" s="608"/>
      <c r="K146" s="608"/>
      <c r="L146" s="608"/>
      <c r="M146" s="608"/>
      <c r="N146" s="608"/>
      <c r="O146" s="608"/>
      <c r="P146" s="608"/>
    </row>
    <row r="147" spans="1:16" x14ac:dyDescent="0.2">
      <c r="A147" s="608"/>
      <c r="B147" s="608"/>
      <c r="C147" s="608"/>
      <c r="D147" s="608"/>
      <c r="E147" s="608"/>
      <c r="F147" s="608"/>
      <c r="G147" s="608"/>
      <c r="H147" s="608"/>
      <c r="I147" s="608"/>
      <c r="J147" s="608"/>
      <c r="K147" s="608"/>
      <c r="L147" s="608"/>
      <c r="M147" s="608"/>
      <c r="N147" s="608"/>
      <c r="O147" s="608"/>
      <c r="P147" s="608"/>
    </row>
    <row r="148" spans="1:16" x14ac:dyDescent="0.2">
      <c r="B148" s="321"/>
      <c r="C148" s="321"/>
      <c r="D148" s="321"/>
      <c r="M148" s="280"/>
      <c r="N148" s="279"/>
      <c r="O148" s="280"/>
    </row>
    <row r="149" spans="1:16" x14ac:dyDescent="0.2">
      <c r="B149" s="321"/>
      <c r="C149" s="321"/>
      <c r="D149" s="321"/>
      <c r="M149" s="280"/>
      <c r="N149" s="279"/>
      <c r="O149" s="280"/>
    </row>
    <row r="150" spans="1:16" x14ac:dyDescent="0.2">
      <c r="B150" s="321"/>
      <c r="C150" s="321"/>
      <c r="D150" s="321"/>
      <c r="M150" s="280"/>
      <c r="N150" s="279"/>
      <c r="O150" s="280"/>
    </row>
    <row r="151" spans="1:16" x14ac:dyDescent="0.2">
      <c r="B151" s="321"/>
      <c r="C151" s="321"/>
      <c r="D151" s="321"/>
      <c r="M151" s="280"/>
      <c r="N151" s="279"/>
      <c r="O151" s="280"/>
    </row>
    <row r="152" spans="1:16" x14ac:dyDescent="0.2">
      <c r="B152" s="321"/>
      <c r="C152" s="321"/>
      <c r="D152" s="321"/>
      <c r="M152" s="280"/>
      <c r="N152" s="279"/>
      <c r="O152" s="280"/>
    </row>
    <row r="153" spans="1:16" x14ac:dyDescent="0.2">
      <c r="M153" s="280"/>
      <c r="N153" s="279"/>
      <c r="O153" s="280"/>
    </row>
    <row r="154" spans="1:16" x14ac:dyDescent="0.2">
      <c r="M154" s="280"/>
      <c r="N154" s="279"/>
      <c r="O154" s="280"/>
    </row>
    <row r="155" spans="1:16" x14ac:dyDescent="0.2">
      <c r="M155" s="280"/>
      <c r="N155" s="279"/>
      <c r="O155" s="280"/>
    </row>
    <row r="156" spans="1:16" x14ac:dyDescent="0.2">
      <c r="M156" s="280"/>
      <c r="N156" s="279"/>
      <c r="O156" s="280"/>
    </row>
    <row r="157" spans="1:16" x14ac:dyDescent="0.2">
      <c r="M157" s="280"/>
      <c r="N157" s="279"/>
      <c r="O157" s="280"/>
    </row>
    <row r="158" spans="1:16" ht="18.75" customHeight="1" x14ac:dyDescent="0.2">
      <c r="M158" s="280"/>
      <c r="N158" s="279"/>
      <c r="O158" s="280"/>
    </row>
    <row r="159" spans="1:16" ht="18.75" customHeight="1" x14ac:dyDescent="0.2">
      <c r="M159" s="280"/>
      <c r="N159" s="279"/>
      <c r="O159" s="280"/>
    </row>
    <row r="160" spans="1:16" ht="18.75" customHeight="1" x14ac:dyDescent="0.2">
      <c r="M160" s="280"/>
      <c r="N160" s="279"/>
      <c r="O160" s="280"/>
    </row>
    <row r="161" spans="2:15" ht="18.75" customHeight="1" x14ac:dyDescent="0.2">
      <c r="B161" s="219"/>
      <c r="M161" s="280"/>
      <c r="N161" s="279"/>
      <c r="O161" s="280"/>
    </row>
    <row r="162" spans="2:15" ht="18.75" customHeight="1" x14ac:dyDescent="0.2">
      <c r="B162" s="219"/>
      <c r="M162" s="280"/>
      <c r="N162" s="279"/>
      <c r="O162" s="280"/>
    </row>
    <row r="163" spans="2:15" ht="18.75" customHeight="1" x14ac:dyDescent="0.2">
      <c r="B163" s="219"/>
      <c r="M163" s="280"/>
      <c r="N163" s="279"/>
      <c r="O163" s="280"/>
    </row>
    <row r="164" spans="2:15" ht="18.75" customHeight="1" x14ac:dyDescent="0.2">
      <c r="B164" s="219"/>
      <c r="M164" s="280"/>
      <c r="N164" s="279"/>
      <c r="O164" s="280"/>
    </row>
    <row r="165" spans="2:15" ht="18.75" customHeight="1" x14ac:dyDescent="0.2">
      <c r="B165" s="219"/>
      <c r="M165" s="280"/>
      <c r="N165" s="279"/>
      <c r="O165" s="280"/>
    </row>
    <row r="166" spans="2:15" ht="18.75" customHeight="1" x14ac:dyDescent="0.2">
      <c r="B166" s="219"/>
      <c r="M166" s="280"/>
      <c r="N166" s="279"/>
      <c r="O166" s="280"/>
    </row>
    <row r="167" spans="2:15" ht="18.75" customHeight="1" x14ac:dyDescent="0.2">
      <c r="B167" s="219"/>
      <c r="M167" s="280"/>
      <c r="N167" s="279"/>
      <c r="O167" s="280"/>
    </row>
    <row r="168" spans="2:15" ht="18.75" customHeight="1" x14ac:dyDescent="0.2">
      <c r="B168" s="219"/>
      <c r="M168" s="280"/>
      <c r="N168" s="279"/>
      <c r="O168" s="280"/>
    </row>
    <row r="169" spans="2:15" ht="18.75" customHeight="1" x14ac:dyDescent="0.2">
      <c r="B169" s="219"/>
      <c r="M169" s="280"/>
      <c r="N169" s="279"/>
      <c r="O169" s="280"/>
    </row>
    <row r="170" spans="2:15" ht="18.75" customHeight="1" x14ac:dyDescent="0.2">
      <c r="B170" s="219"/>
      <c r="M170" s="280"/>
      <c r="N170" s="279"/>
      <c r="O170" s="280"/>
    </row>
    <row r="171" spans="2:15" ht="18.75" customHeight="1" x14ac:dyDescent="0.2">
      <c r="B171" s="219"/>
      <c r="M171" s="280"/>
      <c r="N171" s="279"/>
      <c r="O171" s="280"/>
    </row>
    <row r="172" spans="2:15" ht="18.75" customHeight="1" x14ac:dyDescent="0.2">
      <c r="B172" s="219"/>
      <c r="M172" s="280"/>
      <c r="N172" s="279"/>
      <c r="O172" s="280"/>
    </row>
    <row r="173" spans="2:15" ht="18.75" customHeight="1" x14ac:dyDescent="0.2">
      <c r="B173" s="219"/>
      <c r="M173" s="280"/>
      <c r="N173" s="279"/>
      <c r="O173" s="280"/>
    </row>
    <row r="174" spans="2:15" ht="18.75" customHeight="1" x14ac:dyDescent="0.2">
      <c r="B174" s="219"/>
      <c r="M174" s="280"/>
      <c r="N174" s="279"/>
      <c r="O174" s="280"/>
    </row>
    <row r="175" spans="2:15" ht="18.75" customHeight="1" x14ac:dyDescent="0.2">
      <c r="B175" s="219"/>
      <c r="M175" s="280"/>
      <c r="N175" s="279"/>
      <c r="O175" s="280"/>
    </row>
    <row r="176" spans="2:15" ht="18.75" customHeight="1" x14ac:dyDescent="0.2">
      <c r="B176" s="219"/>
      <c r="M176" s="280"/>
      <c r="N176" s="279"/>
      <c r="O176" s="280"/>
    </row>
    <row r="177" spans="2:15" ht="18.75" customHeight="1" x14ac:dyDescent="0.2">
      <c r="B177" s="219"/>
      <c r="M177" s="280"/>
      <c r="N177" s="279"/>
      <c r="O177" s="280"/>
    </row>
    <row r="178" spans="2:15" ht="18.75" customHeight="1" x14ac:dyDescent="0.2">
      <c r="B178" s="219"/>
      <c r="M178" s="280"/>
      <c r="N178" s="279"/>
      <c r="O178" s="280"/>
    </row>
    <row r="179" spans="2:15" ht="18.75" customHeight="1" x14ac:dyDescent="0.2">
      <c r="B179" s="219"/>
      <c r="M179" s="280"/>
      <c r="N179" s="279"/>
      <c r="O179" s="280"/>
    </row>
    <row r="180" spans="2:15" ht="18.75" customHeight="1" x14ac:dyDescent="0.2">
      <c r="B180" s="219"/>
      <c r="M180" s="280"/>
      <c r="N180" s="279"/>
      <c r="O180" s="280"/>
    </row>
    <row r="181" spans="2:15" ht="18.75" customHeight="1" x14ac:dyDescent="0.2">
      <c r="B181" s="219"/>
      <c r="M181" s="280"/>
      <c r="N181" s="279"/>
      <c r="O181" s="280"/>
    </row>
    <row r="182" spans="2:15" ht="18.75" customHeight="1" x14ac:dyDescent="0.2">
      <c r="B182" s="219"/>
      <c r="M182" s="280"/>
      <c r="N182" s="279"/>
      <c r="O182" s="280"/>
    </row>
    <row r="183" spans="2:15" ht="18.75" customHeight="1" x14ac:dyDescent="0.2">
      <c r="B183" s="219"/>
      <c r="M183" s="280"/>
      <c r="N183" s="279"/>
      <c r="O183" s="280"/>
    </row>
    <row r="184" spans="2:15" ht="18.75" customHeight="1" x14ac:dyDescent="0.2">
      <c r="B184" s="219"/>
      <c r="M184" s="280"/>
      <c r="N184" s="279"/>
      <c r="O184" s="280"/>
    </row>
    <row r="185" spans="2:15" ht="18.75" customHeight="1" x14ac:dyDescent="0.2">
      <c r="B185" s="219"/>
      <c r="M185" s="280"/>
      <c r="N185" s="279"/>
      <c r="O185" s="280"/>
    </row>
    <row r="186" spans="2:15" ht="18.75" customHeight="1" x14ac:dyDescent="0.2">
      <c r="B186" s="219"/>
      <c r="M186" s="280"/>
      <c r="N186" s="279"/>
      <c r="O186" s="280"/>
    </row>
    <row r="187" spans="2:15" ht="18.75" customHeight="1" x14ac:dyDescent="0.2">
      <c r="B187" s="219"/>
      <c r="M187" s="280"/>
      <c r="N187" s="279"/>
      <c r="O187" s="280"/>
    </row>
    <row r="188" spans="2:15" ht="18.75" customHeight="1" x14ac:dyDescent="0.2">
      <c r="B188" s="219"/>
      <c r="M188" s="280"/>
      <c r="N188" s="279"/>
      <c r="O188" s="280"/>
    </row>
    <row r="189" spans="2:15" ht="18.75" customHeight="1" x14ac:dyDescent="0.2">
      <c r="B189" s="219"/>
      <c r="M189" s="280"/>
      <c r="N189" s="279"/>
      <c r="O189" s="280"/>
    </row>
    <row r="190" spans="2:15" ht="18.75" customHeight="1" x14ac:dyDescent="0.2">
      <c r="B190" s="219"/>
      <c r="M190" s="280"/>
      <c r="N190" s="279"/>
      <c r="O190" s="280"/>
    </row>
    <row r="191" spans="2:15" ht="18.75" customHeight="1" x14ac:dyDescent="0.2">
      <c r="B191" s="219"/>
      <c r="M191" s="280"/>
      <c r="N191" s="279"/>
      <c r="O191" s="280"/>
    </row>
    <row r="192" spans="2:15" ht="18.75" customHeight="1" x14ac:dyDescent="0.2">
      <c r="B192" s="219"/>
      <c r="M192" s="280"/>
      <c r="N192" s="279"/>
      <c r="O192" s="280"/>
    </row>
    <row r="193" spans="2:21" ht="18.75" customHeight="1" x14ac:dyDescent="0.2">
      <c r="B193" s="219"/>
      <c r="M193" s="280"/>
      <c r="N193" s="279"/>
      <c r="O193" s="280"/>
    </row>
    <row r="194" spans="2:21" ht="18.75" customHeight="1" x14ac:dyDescent="0.2">
      <c r="B194" s="219"/>
      <c r="M194" s="280"/>
      <c r="N194" s="279"/>
      <c r="O194" s="280"/>
      <c r="S194" s="322"/>
      <c r="T194" s="323"/>
      <c r="U194" s="323"/>
    </row>
    <row r="200" spans="2:21" ht="15" x14ac:dyDescent="0.25">
      <c r="B200" s="26" t="s">
        <v>909</v>
      </c>
    </row>
    <row r="227" spans="19:24" x14ac:dyDescent="0.2">
      <c r="S227" s="289"/>
    </row>
    <row r="228" spans="19:24" x14ac:dyDescent="0.2">
      <c r="T228" s="324"/>
      <c r="U228" s="324"/>
      <c r="V228" s="324"/>
      <c r="W228" s="325"/>
    </row>
    <row r="229" spans="19:24" x14ac:dyDescent="0.2">
      <c r="T229" s="324"/>
      <c r="U229" s="324"/>
      <c r="V229" s="324"/>
      <c r="W229" s="325"/>
    </row>
    <row r="230" spans="19:24" x14ac:dyDescent="0.2">
      <c r="T230" s="324"/>
      <c r="U230" s="324"/>
      <c r="V230" s="324"/>
      <c r="W230" s="325"/>
      <c r="X230" s="302"/>
    </row>
  </sheetData>
  <sheetProtection algorithmName="SHA-512" hashValue="pE8YhsrU98lm/hm8FmhqqySRKbwxvIuK5av6R1V+WZUtlntDtCUKUwxb5moU0HitHtdK1unbXmk0Kr4DjKNwxw==" saltValue="VYwZJwV1RFvBdzf5Zf8f/Q==" spinCount="100000" sheet="1" objects="1" scenarios="1"/>
  <sortState ref="C93:G99">
    <sortCondition descending="1" ref="F93"/>
  </sortState>
  <mergeCells count="71">
    <mergeCell ref="A146:P147"/>
    <mergeCell ref="B85:C85"/>
    <mergeCell ref="B76:C76"/>
    <mergeCell ref="B78:C78"/>
    <mergeCell ref="G57:G58"/>
    <mergeCell ref="B62:C62"/>
    <mergeCell ref="B65:C65"/>
    <mergeCell ref="B69:C69"/>
    <mergeCell ref="B74:C75"/>
    <mergeCell ref="B70:C70"/>
    <mergeCell ref="B72:F72"/>
    <mergeCell ref="E57:E58"/>
    <mergeCell ref="D57:D58"/>
    <mergeCell ref="D74:D75"/>
    <mergeCell ref="E74:E75"/>
    <mergeCell ref="B66:C66"/>
    <mergeCell ref="B84:C84"/>
    <mergeCell ref="B83:C83"/>
    <mergeCell ref="B81:C81"/>
    <mergeCell ref="B82:C82"/>
    <mergeCell ref="B87:C87"/>
    <mergeCell ref="B57:C58"/>
    <mergeCell ref="B63:C63"/>
    <mergeCell ref="B79:C79"/>
    <mergeCell ref="B64:C64"/>
    <mergeCell ref="B80:C80"/>
    <mergeCell ref="B59:C59"/>
    <mergeCell ref="B60:C60"/>
    <mergeCell ref="B77:C77"/>
    <mergeCell ref="A1:P2"/>
    <mergeCell ref="B43:B44"/>
    <mergeCell ref="C43:C44"/>
    <mergeCell ref="D43:D44"/>
    <mergeCell ref="E43:E44"/>
    <mergeCell ref="F43:F44"/>
    <mergeCell ref="G43:G44"/>
    <mergeCell ref="B4:J19"/>
    <mergeCell ref="B21:E21"/>
    <mergeCell ref="G21:J21"/>
    <mergeCell ref="B135:C135"/>
    <mergeCell ref="B102:C102"/>
    <mergeCell ref="B130:C131"/>
    <mergeCell ref="D130:D131"/>
    <mergeCell ref="E130:E131"/>
    <mergeCell ref="B132:C132"/>
    <mergeCell ref="B133:C133"/>
    <mergeCell ref="B134:C134"/>
    <mergeCell ref="N93:N94"/>
    <mergeCell ref="F130:F131"/>
    <mergeCell ref="I102:J102"/>
    <mergeCell ref="I93:J94"/>
    <mergeCell ref="I92:N92"/>
    <mergeCell ref="K93:K94"/>
    <mergeCell ref="L93:L94"/>
    <mergeCell ref="M93:M94"/>
    <mergeCell ref="H57:H58"/>
    <mergeCell ref="B71:C71"/>
    <mergeCell ref="B88:C88"/>
    <mergeCell ref="B92:G92"/>
    <mergeCell ref="D93:D94"/>
    <mergeCell ref="E93:E94"/>
    <mergeCell ref="F93:F94"/>
    <mergeCell ref="G93:G94"/>
    <mergeCell ref="F57:F58"/>
    <mergeCell ref="B61:C61"/>
    <mergeCell ref="B68:C68"/>
    <mergeCell ref="B67:C67"/>
    <mergeCell ref="G74:G75"/>
    <mergeCell ref="F74:F75"/>
    <mergeCell ref="B93:C94"/>
    <mergeCell ref="B86:C86"/>
  </mergeCells>
  <conditionalFormatting sqref="D135:F135">
    <cfRule type="cellIs" dxfId="7978" priority="51" operator="lessThan">
      <formula>0</formula>
    </cfRule>
  </conditionalFormatting>
  <conditionalFormatting sqref="E23:E32">
    <cfRule type="cellIs" dxfId="7977" priority="1" operator="lessThan">
      <formula>0</formula>
    </cfRule>
  </conditionalFormatting>
  <conditionalFormatting sqref="F45:G47">
    <cfRule type="cellIs" dxfId="7976" priority="87" operator="lessThan">
      <formula>0</formula>
    </cfRule>
  </conditionalFormatting>
  <conditionalFormatting sqref="G59:G71">
    <cfRule type="cellIs" dxfId="7975" priority="30" operator="lessThan">
      <formula>0</formula>
    </cfRule>
  </conditionalFormatting>
  <conditionalFormatting sqref="G76:G88">
    <cfRule type="cellIs" dxfId="7974" priority="25" operator="lessThan">
      <formula>0</formula>
    </cfRule>
  </conditionalFormatting>
  <conditionalFormatting sqref="G95:G102">
    <cfRule type="cellIs" dxfId="7973" priority="2" operator="lessThan">
      <formula>0</formula>
    </cfRule>
  </conditionalFormatting>
  <conditionalFormatting sqref="J23:J32">
    <cfRule type="cellIs" dxfId="7972" priority="35" operator="lessThan">
      <formula>0</formula>
    </cfRule>
  </conditionalFormatting>
  <conditionalFormatting sqref="N95:N102">
    <cfRule type="cellIs" dxfId="7971" priority="12" operator="lessThan">
      <formula>0</formula>
    </cfRule>
  </conditionalFormatting>
  <hyperlinks>
    <hyperlink ref="B200" r:id="rId1"/>
  </hyperlinks>
  <pageMargins left="0.7" right="0.7" top="0.75" bottom="0.75" header="0.3" footer="0.3"/>
  <pageSetup orientation="portrait" r:id="rId2"/>
  <ignoredErrors>
    <ignoredError sqref="D102" formulaRange="1"/>
  </ignoredError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AQ133"/>
  <sheetViews>
    <sheetView topLeftCell="Q21" zoomScale="77" zoomScaleNormal="77" workbookViewId="0">
      <selection activeCell="I76" sqref="I76"/>
    </sheetView>
  </sheetViews>
  <sheetFormatPr baseColWidth="10" defaultColWidth="11.42578125" defaultRowHeight="15" x14ac:dyDescent="0.25"/>
  <cols>
    <col min="4" max="4" width="16.140625" customWidth="1"/>
    <col min="7" max="7" width="13" bestFit="1" customWidth="1"/>
    <col min="9" max="9" width="13" bestFit="1" customWidth="1"/>
    <col min="12" max="20" width="11.42578125" customWidth="1"/>
    <col min="33" max="33" width="20.5703125" customWidth="1"/>
    <col min="34" max="34" width="14.42578125" customWidth="1"/>
    <col min="35" max="35" width="15.7109375" customWidth="1"/>
    <col min="36" max="36" width="13.42578125" customWidth="1"/>
    <col min="37" max="37" width="13.28515625" customWidth="1"/>
    <col min="40" max="40" width="17.7109375" customWidth="1"/>
    <col min="43" max="43" width="14.28515625" customWidth="1"/>
  </cols>
  <sheetData>
    <row r="2" spans="2:40" ht="15.75" customHeight="1" thickBot="1" x14ac:dyDescent="0.3">
      <c r="B2" s="747" t="s">
        <v>856</v>
      </c>
      <c r="C2" s="747"/>
      <c r="D2" s="747"/>
      <c r="E2" s="117"/>
      <c r="F2" s="116"/>
      <c r="G2" s="117"/>
      <c r="H2" s="117"/>
      <c r="L2" s="747" t="s">
        <v>857</v>
      </c>
      <c r="M2" s="747"/>
      <c r="N2" s="747"/>
      <c r="V2" s="747" t="s">
        <v>234</v>
      </c>
      <c r="W2" s="747"/>
      <c r="X2" s="747"/>
      <c r="AJ2" s="181"/>
      <c r="AK2" s="181"/>
      <c r="AL2" s="181"/>
      <c r="AM2" s="181"/>
      <c r="AN2" s="181"/>
    </row>
    <row r="3" spans="2:40" x14ac:dyDescent="0.25">
      <c r="B3" t="s">
        <v>235</v>
      </c>
      <c r="L3" t="s">
        <v>235</v>
      </c>
      <c r="V3" t="s">
        <v>235</v>
      </c>
    </row>
    <row r="4" spans="2:40" ht="15.75" customHeight="1" thickBot="1" x14ac:dyDescent="0.3">
      <c r="B4" t="s">
        <v>33</v>
      </c>
      <c r="E4" t="s">
        <v>236</v>
      </c>
      <c r="F4" t="s">
        <v>237</v>
      </c>
      <c r="G4" t="s">
        <v>238</v>
      </c>
      <c r="H4" t="s">
        <v>239</v>
      </c>
      <c r="I4" t="s">
        <v>240</v>
      </c>
      <c r="J4" t="s">
        <v>241</v>
      </c>
      <c r="L4" t="s">
        <v>33</v>
      </c>
      <c r="O4" t="s">
        <v>236</v>
      </c>
      <c r="P4" t="s">
        <v>237</v>
      </c>
      <c r="Q4" t="s">
        <v>238</v>
      </c>
      <c r="R4" t="s">
        <v>239</v>
      </c>
      <c r="S4" t="s">
        <v>240</v>
      </c>
      <c r="T4" t="s">
        <v>241</v>
      </c>
      <c r="V4" t="s">
        <v>33</v>
      </c>
      <c r="Y4" t="s">
        <v>236</v>
      </c>
      <c r="Z4" t="s">
        <v>237</v>
      </c>
      <c r="AA4" t="s">
        <v>238</v>
      </c>
      <c r="AB4" t="s">
        <v>239</v>
      </c>
      <c r="AC4" t="s">
        <v>240</v>
      </c>
      <c r="AD4" t="s">
        <v>241</v>
      </c>
    </row>
    <row r="5" spans="2:40" ht="15.75" thickBot="1" x14ac:dyDescent="0.3">
      <c r="B5" s="721" t="s">
        <v>242</v>
      </c>
      <c r="C5" s="722"/>
      <c r="D5" s="114" t="s">
        <v>243</v>
      </c>
      <c r="E5" s="117">
        <v>10430</v>
      </c>
      <c r="F5" s="116">
        <v>3589</v>
      </c>
      <c r="G5" s="117">
        <v>18905</v>
      </c>
      <c r="H5" s="117">
        <v>10588</v>
      </c>
      <c r="I5" s="141">
        <f>+E5+F5+G5+G5+H5+H5</f>
        <v>73005</v>
      </c>
      <c r="J5" s="28">
        <f>+E5+F5+G5+H5</f>
        <v>43512</v>
      </c>
      <c r="L5" s="721" t="s">
        <v>242</v>
      </c>
      <c r="M5" s="722"/>
      <c r="N5" s="114" t="s">
        <v>243</v>
      </c>
      <c r="O5" s="133">
        <v>9770</v>
      </c>
      <c r="P5" s="133">
        <v>4897</v>
      </c>
      <c r="Q5" s="133">
        <v>18062</v>
      </c>
      <c r="R5" s="133">
        <v>8984</v>
      </c>
      <c r="S5" s="141">
        <f t="shared" ref="S5:S13" si="0">+O5+P5+Q5+Q5+R5+R5</f>
        <v>68759</v>
      </c>
      <c r="T5" s="28">
        <f>+O5+P5+Q5+R5</f>
        <v>41713</v>
      </c>
      <c r="V5" s="721" t="s">
        <v>242</v>
      </c>
      <c r="W5" s="722"/>
      <c r="X5" s="114" t="s">
        <v>243</v>
      </c>
      <c r="Y5" s="133"/>
      <c r="Z5" s="133"/>
      <c r="AA5" s="133"/>
      <c r="AB5" s="133"/>
      <c r="AC5" s="141">
        <f>+Y5+Z5+AA5+AA5+AB5+AB5</f>
        <v>0</v>
      </c>
      <c r="AD5" s="28">
        <f>+Y5+Z5+AA5+AB5</f>
        <v>0</v>
      </c>
    </row>
    <row r="6" spans="2:40" ht="15.75" thickBot="1" x14ac:dyDescent="0.3">
      <c r="B6" s="723"/>
      <c r="C6" s="724"/>
      <c r="D6" s="116" t="s">
        <v>244</v>
      </c>
      <c r="E6" s="115">
        <v>13992</v>
      </c>
      <c r="F6" s="115">
        <v>446</v>
      </c>
      <c r="G6" s="115">
        <v>25585</v>
      </c>
      <c r="H6" s="115">
        <v>2715</v>
      </c>
      <c r="I6" s="142">
        <f>+E6+F6+G6+G6+H6+H6</f>
        <v>71038</v>
      </c>
      <c r="J6" s="28">
        <f t="shared" ref="J6:J12" si="1">+E6+F6+G6+H6</f>
        <v>42738</v>
      </c>
      <c r="L6" s="723"/>
      <c r="M6" s="724"/>
      <c r="N6" s="116" t="s">
        <v>244</v>
      </c>
      <c r="O6" s="134">
        <v>15488</v>
      </c>
      <c r="P6" s="135">
        <v>142</v>
      </c>
      <c r="Q6" s="134">
        <v>24840</v>
      </c>
      <c r="R6" s="134">
        <v>1801</v>
      </c>
      <c r="S6" s="142">
        <f t="shared" si="0"/>
        <v>68912</v>
      </c>
      <c r="T6" s="28">
        <f t="shared" ref="T6:T12" si="2">+O6+P6+Q6+R6</f>
        <v>42271</v>
      </c>
      <c r="V6" s="723"/>
      <c r="W6" s="724"/>
      <c r="X6" s="116" t="s">
        <v>244</v>
      </c>
      <c r="Y6" s="134"/>
      <c r="Z6" s="135"/>
      <c r="AA6" s="134"/>
      <c r="AB6" s="134"/>
      <c r="AC6" s="142">
        <f t="shared" ref="AC6:AC14" si="3">+Y6+Z6+AA6+AA6+AB6+AB6</f>
        <v>0</v>
      </c>
      <c r="AD6" s="28">
        <f t="shared" ref="AD6:AD11" si="4">+Y6+Z6+AA6+AB6</f>
        <v>0</v>
      </c>
    </row>
    <row r="7" spans="2:40" ht="15" customHeight="1" x14ac:dyDescent="0.25">
      <c r="B7" s="741" t="s">
        <v>245</v>
      </c>
      <c r="C7" s="742"/>
      <c r="D7" s="114" t="s">
        <v>243</v>
      </c>
      <c r="E7" s="115">
        <v>3659</v>
      </c>
      <c r="F7" s="115">
        <v>3719</v>
      </c>
      <c r="G7" s="115">
        <v>11759</v>
      </c>
      <c r="H7" s="115">
        <v>5071</v>
      </c>
      <c r="I7" s="143">
        <f>+E7+F7+G7+G7+H7+H7</f>
        <v>41038</v>
      </c>
      <c r="J7" s="28">
        <f t="shared" si="1"/>
        <v>24208</v>
      </c>
      <c r="L7" s="741" t="s">
        <v>245</v>
      </c>
      <c r="M7" s="742"/>
      <c r="N7" s="114" t="s">
        <v>243</v>
      </c>
      <c r="O7" s="115">
        <v>2856</v>
      </c>
      <c r="P7" s="115">
        <v>3787</v>
      </c>
      <c r="Q7" s="115">
        <v>10749</v>
      </c>
      <c r="R7" s="115">
        <v>3460</v>
      </c>
      <c r="S7" s="143">
        <f t="shared" si="0"/>
        <v>35061</v>
      </c>
      <c r="T7" s="28">
        <f t="shared" si="2"/>
        <v>20852</v>
      </c>
      <c r="V7" s="741" t="s">
        <v>245</v>
      </c>
      <c r="W7" s="742"/>
      <c r="X7" s="114" t="s">
        <v>243</v>
      </c>
      <c r="Y7" s="115"/>
      <c r="Z7" s="115"/>
      <c r="AA7" s="115"/>
      <c r="AB7" s="115"/>
      <c r="AC7" s="143">
        <f t="shared" si="3"/>
        <v>0</v>
      </c>
      <c r="AD7" s="28">
        <f t="shared" si="4"/>
        <v>0</v>
      </c>
    </row>
    <row r="8" spans="2:40" ht="15.75" thickBot="1" x14ac:dyDescent="0.3">
      <c r="B8" s="743"/>
      <c r="C8" s="744"/>
      <c r="D8" s="116" t="s">
        <v>244</v>
      </c>
      <c r="E8" s="117">
        <v>7229</v>
      </c>
      <c r="F8" s="117">
        <v>353</v>
      </c>
      <c r="G8" s="117">
        <v>16614</v>
      </c>
      <c r="H8" s="117">
        <v>945</v>
      </c>
      <c r="I8" s="144">
        <f t="shared" ref="I8:I13" si="5">+E8+F8+G8+G8+H8+H8</f>
        <v>42700</v>
      </c>
      <c r="J8" s="28">
        <f t="shared" si="1"/>
        <v>25141</v>
      </c>
      <c r="L8" s="743"/>
      <c r="M8" s="744"/>
      <c r="N8" s="116" t="s">
        <v>244</v>
      </c>
      <c r="O8" s="117">
        <v>7498</v>
      </c>
      <c r="P8" s="117">
        <v>69</v>
      </c>
      <c r="Q8" s="117">
        <v>11060</v>
      </c>
      <c r="R8" s="117">
        <v>2089</v>
      </c>
      <c r="S8" s="144">
        <f t="shared" si="0"/>
        <v>33865</v>
      </c>
      <c r="T8" s="28">
        <f t="shared" si="2"/>
        <v>20716</v>
      </c>
      <c r="V8" s="743"/>
      <c r="W8" s="744"/>
      <c r="X8" s="116" t="s">
        <v>244</v>
      </c>
      <c r="Y8" s="117"/>
      <c r="Z8" s="117"/>
      <c r="AA8" s="117"/>
      <c r="AB8" s="117"/>
      <c r="AC8" s="144">
        <f t="shared" si="3"/>
        <v>0</v>
      </c>
      <c r="AD8" s="28">
        <f t="shared" si="4"/>
        <v>0</v>
      </c>
    </row>
    <row r="9" spans="2:40" ht="15" customHeight="1" x14ac:dyDescent="0.25">
      <c r="B9" s="735" t="s">
        <v>246</v>
      </c>
      <c r="C9" s="736"/>
      <c r="D9" s="114" t="s">
        <v>243</v>
      </c>
      <c r="E9" s="114">
        <v>723</v>
      </c>
      <c r="F9" s="115">
        <v>22</v>
      </c>
      <c r="G9" s="115">
        <v>2454</v>
      </c>
      <c r="H9" s="114">
        <v>135</v>
      </c>
      <c r="I9" s="143">
        <f t="shared" si="5"/>
        <v>5923</v>
      </c>
      <c r="J9" s="28">
        <f t="shared" si="1"/>
        <v>3334</v>
      </c>
      <c r="L9" s="735" t="s">
        <v>246</v>
      </c>
      <c r="M9" s="736"/>
      <c r="N9" s="114" t="s">
        <v>243</v>
      </c>
      <c r="O9" s="114">
        <v>692</v>
      </c>
      <c r="P9" s="115">
        <v>28</v>
      </c>
      <c r="Q9" s="115">
        <v>1508</v>
      </c>
      <c r="R9" s="114">
        <v>300</v>
      </c>
      <c r="S9" s="143">
        <f t="shared" si="0"/>
        <v>4336</v>
      </c>
      <c r="T9" s="28">
        <f t="shared" si="2"/>
        <v>2528</v>
      </c>
      <c r="V9" s="735" t="s">
        <v>246</v>
      </c>
      <c r="W9" s="736"/>
      <c r="X9" s="114" t="s">
        <v>243</v>
      </c>
      <c r="Y9" s="114"/>
      <c r="Z9" s="115"/>
      <c r="AA9" s="115"/>
      <c r="AB9" s="114"/>
      <c r="AC9" s="143">
        <f t="shared" si="3"/>
        <v>0</v>
      </c>
      <c r="AD9" s="28">
        <f t="shared" si="4"/>
        <v>0</v>
      </c>
    </row>
    <row r="10" spans="2:40" ht="15.75" thickBot="1" x14ac:dyDescent="0.3">
      <c r="B10" s="737"/>
      <c r="C10" s="738"/>
      <c r="D10" s="116" t="s">
        <v>244</v>
      </c>
      <c r="E10" s="117">
        <v>552</v>
      </c>
      <c r="F10" s="117">
        <v>208</v>
      </c>
      <c r="G10" s="117">
        <v>2276</v>
      </c>
      <c r="H10" s="117">
        <v>323</v>
      </c>
      <c r="I10" s="144">
        <f t="shared" si="5"/>
        <v>5958</v>
      </c>
      <c r="J10" s="28">
        <f t="shared" si="1"/>
        <v>3359</v>
      </c>
      <c r="L10" s="737"/>
      <c r="M10" s="738"/>
      <c r="N10" s="116" t="s">
        <v>244</v>
      </c>
      <c r="O10" s="117">
        <v>312</v>
      </c>
      <c r="P10" s="117">
        <v>105</v>
      </c>
      <c r="Q10" s="117">
        <v>1592</v>
      </c>
      <c r="R10" s="117">
        <v>187</v>
      </c>
      <c r="S10" s="144">
        <f t="shared" si="0"/>
        <v>3975</v>
      </c>
      <c r="T10" s="28">
        <f t="shared" si="2"/>
        <v>2196</v>
      </c>
      <c r="V10" s="737"/>
      <c r="W10" s="738"/>
      <c r="X10" s="116" t="s">
        <v>244</v>
      </c>
      <c r="Y10" s="117"/>
      <c r="Z10" s="117"/>
      <c r="AA10" s="117"/>
      <c r="AB10" s="117"/>
      <c r="AC10" s="144">
        <f t="shared" si="3"/>
        <v>0</v>
      </c>
      <c r="AD10" s="28">
        <f t="shared" si="4"/>
        <v>0</v>
      </c>
    </row>
    <row r="11" spans="2:40" ht="15.75" thickBot="1" x14ac:dyDescent="0.3">
      <c r="B11" s="739" t="s">
        <v>247</v>
      </c>
      <c r="C11" s="740"/>
      <c r="D11" s="118" t="s">
        <v>244</v>
      </c>
      <c r="E11" s="119">
        <v>3</v>
      </c>
      <c r="F11" s="118"/>
      <c r="G11" s="119">
        <v>37</v>
      </c>
      <c r="H11" s="119"/>
      <c r="I11" s="144">
        <f t="shared" si="5"/>
        <v>77</v>
      </c>
      <c r="J11" s="28">
        <f t="shared" si="1"/>
        <v>40</v>
      </c>
      <c r="L11" s="739" t="s">
        <v>247</v>
      </c>
      <c r="M11" s="740"/>
      <c r="N11" s="118" t="s">
        <v>244</v>
      </c>
      <c r="O11" s="119"/>
      <c r="P11" s="118"/>
      <c r="Q11" s="119">
        <v>23</v>
      </c>
      <c r="R11" s="119">
        <v>17</v>
      </c>
      <c r="S11" s="145">
        <f t="shared" si="0"/>
        <v>80</v>
      </c>
      <c r="T11" s="28">
        <f t="shared" si="2"/>
        <v>40</v>
      </c>
      <c r="V11" s="735" t="s">
        <v>247</v>
      </c>
      <c r="W11" s="736"/>
      <c r="X11" s="114" t="s">
        <v>243</v>
      </c>
      <c r="Y11" s="114"/>
      <c r="Z11" s="115"/>
      <c r="AA11" s="115"/>
      <c r="AB11" s="114"/>
      <c r="AC11" s="143">
        <f t="shared" si="3"/>
        <v>0</v>
      </c>
      <c r="AD11" s="28">
        <f t="shared" si="4"/>
        <v>0</v>
      </c>
    </row>
    <row r="12" spans="2:40" ht="15.75" thickBot="1" x14ac:dyDescent="0.3">
      <c r="B12" s="735" t="s">
        <v>248</v>
      </c>
      <c r="C12" s="736"/>
      <c r="D12" s="114" t="s">
        <v>243</v>
      </c>
      <c r="E12" s="114"/>
      <c r="F12" s="115"/>
      <c r="G12" s="115"/>
      <c r="H12" s="114"/>
      <c r="I12" s="144">
        <f t="shared" si="5"/>
        <v>0</v>
      </c>
      <c r="J12" s="28">
        <f t="shared" si="1"/>
        <v>0</v>
      </c>
      <c r="L12" s="735" t="s">
        <v>248</v>
      </c>
      <c r="M12" s="736"/>
      <c r="N12" s="114" t="s">
        <v>243</v>
      </c>
      <c r="O12" s="114">
        <v>1</v>
      </c>
      <c r="P12" s="115"/>
      <c r="Q12" s="115">
        <v>13</v>
      </c>
      <c r="R12" s="114"/>
      <c r="S12" s="143">
        <f t="shared" si="0"/>
        <v>27</v>
      </c>
      <c r="T12" s="28">
        <f t="shared" si="2"/>
        <v>14</v>
      </c>
      <c r="V12" s="737"/>
      <c r="W12" s="738"/>
      <c r="X12" s="116" t="s">
        <v>244</v>
      </c>
      <c r="Y12" s="117"/>
      <c r="Z12" s="117"/>
      <c r="AA12" s="117"/>
      <c r="AB12" s="117"/>
      <c r="AC12" s="144">
        <f t="shared" si="3"/>
        <v>0</v>
      </c>
      <c r="AD12" s="28">
        <f>+Y12+Z12+AA12+AB12</f>
        <v>0</v>
      </c>
    </row>
    <row r="13" spans="2:40" ht="15.75" thickBot="1" x14ac:dyDescent="0.3">
      <c r="B13" s="737" t="s">
        <v>248</v>
      </c>
      <c r="C13" s="738"/>
      <c r="D13" s="116" t="s">
        <v>244</v>
      </c>
      <c r="E13" s="117">
        <v>16</v>
      </c>
      <c r="F13" s="117"/>
      <c r="G13" s="117">
        <v>4</v>
      </c>
      <c r="H13" s="117"/>
      <c r="I13" s="144">
        <f t="shared" si="5"/>
        <v>24</v>
      </c>
      <c r="J13" s="28">
        <f>+E13+F13+G13+H13</f>
        <v>20</v>
      </c>
      <c r="L13" s="737" t="s">
        <v>248</v>
      </c>
      <c r="M13" s="738"/>
      <c r="N13" s="116" t="s">
        <v>244</v>
      </c>
      <c r="O13" s="117"/>
      <c r="P13" s="117"/>
      <c r="Q13" s="117"/>
      <c r="R13" s="117"/>
      <c r="S13" s="144">
        <f t="shared" si="0"/>
        <v>0</v>
      </c>
      <c r="T13" s="28">
        <f>+O13+P13+Q13+R13</f>
        <v>0</v>
      </c>
      <c r="V13" s="725" t="s">
        <v>248</v>
      </c>
      <c r="W13" s="745"/>
      <c r="X13" s="114" t="s">
        <v>243</v>
      </c>
      <c r="Y13" s="114"/>
      <c r="Z13" s="115"/>
      <c r="AA13" s="115"/>
      <c r="AB13" s="114"/>
      <c r="AC13" s="143">
        <f t="shared" si="3"/>
        <v>0</v>
      </c>
      <c r="AD13" s="28">
        <f>+Y13+Z13+AA13+AB13</f>
        <v>0</v>
      </c>
    </row>
    <row r="14" spans="2:40" ht="15.75" thickBot="1" x14ac:dyDescent="0.3">
      <c r="G14" t="s">
        <v>249</v>
      </c>
      <c r="I14" s="146">
        <f>+I5+I7+I9+I12</f>
        <v>119966</v>
      </c>
      <c r="J14" s="146">
        <f>+J5+J7+J9+J12</f>
        <v>71054</v>
      </c>
      <c r="Q14" t="s">
        <v>249</v>
      </c>
      <c r="S14" s="146">
        <f>+S5+S7+S9+S12</f>
        <v>108183</v>
      </c>
      <c r="V14" s="727"/>
      <c r="W14" s="746"/>
      <c r="X14" s="116" t="s">
        <v>244</v>
      </c>
      <c r="Y14" s="117"/>
      <c r="Z14" s="117"/>
      <c r="AA14" s="117"/>
      <c r="AB14" s="117"/>
      <c r="AC14" s="144">
        <f t="shared" si="3"/>
        <v>0</v>
      </c>
      <c r="AD14" s="28">
        <f>+Y14+Z14+AA14+AB14</f>
        <v>0</v>
      </c>
    </row>
    <row r="15" spans="2:40" x14ac:dyDescent="0.25">
      <c r="G15" t="s">
        <v>250</v>
      </c>
      <c r="I15" s="146">
        <f>+I6+I8+I10+I13+I11</f>
        <v>119797</v>
      </c>
      <c r="J15" s="146">
        <f>+J6+J8+J10+J13+J11</f>
        <v>71298</v>
      </c>
      <c r="Q15" t="s">
        <v>250</v>
      </c>
      <c r="S15" s="146">
        <f>+S6+S8+S10+S13+S11</f>
        <v>106832</v>
      </c>
      <c r="AA15" t="s">
        <v>249</v>
      </c>
      <c r="AC15" s="146">
        <f>+AC5+AC7+AC9+AC13+AC11</f>
        <v>0</v>
      </c>
    </row>
    <row r="16" spans="2:40" x14ac:dyDescent="0.25">
      <c r="I16" s="105"/>
      <c r="S16" s="105"/>
      <c r="AA16" t="s">
        <v>250</v>
      </c>
      <c r="AC16" s="146">
        <f>+AC6+AC8+AC10+AC14+AC12</f>
        <v>0</v>
      </c>
    </row>
    <row r="17" spans="2:43" ht="15.75" thickBot="1" x14ac:dyDescent="0.3">
      <c r="B17" t="s">
        <v>35</v>
      </c>
      <c r="I17" s="105"/>
      <c r="L17" t="s">
        <v>35</v>
      </c>
      <c r="S17" s="105"/>
    </row>
    <row r="18" spans="2:43" ht="15" customHeight="1" thickBot="1" x14ac:dyDescent="0.3">
      <c r="B18" s="741" t="s">
        <v>251</v>
      </c>
      <c r="C18" s="742"/>
      <c r="D18" s="114" t="s">
        <v>243</v>
      </c>
      <c r="E18" s="115">
        <v>2076</v>
      </c>
      <c r="F18" s="115">
        <v>915</v>
      </c>
      <c r="G18" s="115">
        <v>6997</v>
      </c>
      <c r="H18" s="115">
        <v>1177</v>
      </c>
      <c r="I18" s="143">
        <f>+E18+F18+G18+G18+H18+H18</f>
        <v>19339</v>
      </c>
      <c r="J18" s="28">
        <f>+E18+F18+G18+H18</f>
        <v>11165</v>
      </c>
      <c r="L18" s="741" t="s">
        <v>251</v>
      </c>
      <c r="M18" s="742"/>
      <c r="N18" s="114" t="s">
        <v>243</v>
      </c>
      <c r="O18" s="115">
        <v>1959</v>
      </c>
      <c r="P18" s="115">
        <v>2371</v>
      </c>
      <c r="Q18" s="115">
        <v>5894</v>
      </c>
      <c r="R18" s="115">
        <v>852</v>
      </c>
      <c r="S18" s="143">
        <f>+O18+P18+Q18+Q18+R18+R18</f>
        <v>17822</v>
      </c>
      <c r="T18" s="28">
        <f>+O18+P18+Q18+R18</f>
        <v>11076</v>
      </c>
      <c r="V18" t="s">
        <v>35</v>
      </c>
      <c r="AC18" s="105"/>
    </row>
    <row r="19" spans="2:43" ht="18.75" customHeight="1" thickBot="1" x14ac:dyDescent="0.3">
      <c r="B19" s="743"/>
      <c r="C19" s="744"/>
      <c r="D19" s="116" t="s">
        <v>244</v>
      </c>
      <c r="E19" s="117">
        <v>3122</v>
      </c>
      <c r="F19" s="117">
        <v>193</v>
      </c>
      <c r="G19" s="117">
        <v>6316</v>
      </c>
      <c r="H19" s="117">
        <v>2193</v>
      </c>
      <c r="I19" s="144">
        <f>+E19+F19+G19+G19+H19+H19</f>
        <v>20333</v>
      </c>
      <c r="J19" s="28">
        <f>+E19+F19+G19+H19</f>
        <v>11824</v>
      </c>
      <c r="L19" s="743"/>
      <c r="M19" s="744"/>
      <c r="N19" s="116" t="s">
        <v>244</v>
      </c>
      <c r="O19" s="117">
        <v>3614</v>
      </c>
      <c r="P19" s="117">
        <v>174</v>
      </c>
      <c r="Q19" s="117">
        <v>5152</v>
      </c>
      <c r="R19" s="117">
        <v>1818</v>
      </c>
      <c r="S19" s="144">
        <f>+O19+P19+Q19+Q19+R19+R19</f>
        <v>17728</v>
      </c>
      <c r="T19" s="28">
        <f>+O19+P19+Q19+R19</f>
        <v>10758</v>
      </c>
      <c r="V19" s="729" t="s">
        <v>251</v>
      </c>
      <c r="W19" s="730"/>
      <c r="X19" s="114" t="s">
        <v>243</v>
      </c>
      <c r="Y19" s="115"/>
      <c r="Z19" s="115"/>
      <c r="AA19" s="115"/>
      <c r="AB19" s="115"/>
      <c r="AC19" s="143">
        <f>+Y19+Z19+AA19+AA19+AB19+AB19</f>
        <v>0</v>
      </c>
      <c r="AD19" s="28">
        <f>+Y19+Z19+AA19+AB19</f>
        <v>0</v>
      </c>
    </row>
    <row r="20" spans="2:43" ht="19.5" customHeight="1" thickBot="1" x14ac:dyDescent="0.3">
      <c r="B20" s="739" t="s">
        <v>252</v>
      </c>
      <c r="C20" s="740"/>
      <c r="D20" s="118" t="s">
        <v>244</v>
      </c>
      <c r="E20" s="119"/>
      <c r="F20" s="118"/>
      <c r="G20" s="119"/>
      <c r="H20" s="119"/>
      <c r="I20" s="144">
        <f>+E20+F20+G20+G20+H20+H20</f>
        <v>0</v>
      </c>
      <c r="J20" s="28">
        <f>+E20+F20+G20+H20</f>
        <v>0</v>
      </c>
      <c r="L20" s="725" t="s">
        <v>253</v>
      </c>
      <c r="M20" s="726"/>
      <c r="N20" s="114" t="s">
        <v>243</v>
      </c>
      <c r="O20" s="115"/>
      <c r="P20" s="115"/>
      <c r="Q20" s="115">
        <v>4</v>
      </c>
      <c r="R20" s="115"/>
      <c r="S20" s="143">
        <f>+O20+P20+Q20+Q20+R20+R20</f>
        <v>8</v>
      </c>
      <c r="T20" s="28">
        <f>+O20+P20+Q20+R20</f>
        <v>4</v>
      </c>
      <c r="V20" s="731"/>
      <c r="W20" s="732"/>
      <c r="X20" s="116" t="s">
        <v>244</v>
      </c>
      <c r="Y20" s="117"/>
      <c r="Z20" s="117"/>
      <c r="AA20" s="117"/>
      <c r="AB20" s="117"/>
      <c r="AC20" s="144">
        <f>+Y20+Z20+AA20+AA20+AB20+AB20</f>
        <v>0</v>
      </c>
      <c r="AD20" s="28">
        <f>+Y20+Z20+AA20+AB20</f>
        <v>0</v>
      </c>
    </row>
    <row r="21" spans="2:43" ht="30.75" customHeight="1" thickBot="1" x14ac:dyDescent="0.3">
      <c r="B21" s="725" t="s">
        <v>253</v>
      </c>
      <c r="C21" s="726"/>
      <c r="D21" s="114" t="s">
        <v>243</v>
      </c>
      <c r="E21" s="115"/>
      <c r="F21" s="115"/>
      <c r="G21" s="115"/>
      <c r="H21" s="115"/>
      <c r="I21" s="143">
        <f>+E21+F21+G21+G21+H21+H21</f>
        <v>0</v>
      </c>
      <c r="J21" s="28">
        <f>+E21+F21+G21+H21</f>
        <v>0</v>
      </c>
      <c r="L21" s="727"/>
      <c r="M21" s="728"/>
      <c r="N21" s="116" t="s">
        <v>244</v>
      </c>
      <c r="O21" s="117">
        <v>13</v>
      </c>
      <c r="P21" s="117"/>
      <c r="Q21" s="117">
        <v>25</v>
      </c>
      <c r="R21" s="117">
        <v>28</v>
      </c>
      <c r="S21" s="144">
        <f>+O21+P21+Q21+Q21+R21+R21</f>
        <v>119</v>
      </c>
      <c r="T21" s="28">
        <f>+O21+P21+Q21+R21</f>
        <v>66</v>
      </c>
      <c r="V21" s="733" t="s">
        <v>253</v>
      </c>
      <c r="W21" s="734"/>
      <c r="X21" s="182" t="s">
        <v>244</v>
      </c>
      <c r="Y21" s="183"/>
      <c r="Z21" s="182"/>
      <c r="AA21" s="183"/>
      <c r="AB21" s="183"/>
      <c r="AC21" s="184">
        <f>+Y21+Z21+AA21+AA21+AB21+AB21</f>
        <v>0</v>
      </c>
      <c r="AD21" s="28">
        <f>+Y21+Z21+AA21+AB21</f>
        <v>0</v>
      </c>
    </row>
    <row r="22" spans="2:43" ht="15.75" customHeight="1" thickBot="1" x14ac:dyDescent="0.3">
      <c r="B22" s="727"/>
      <c r="C22" s="728"/>
      <c r="D22" s="116" t="s">
        <v>244</v>
      </c>
      <c r="E22" s="117">
        <v>1</v>
      </c>
      <c r="F22" s="117"/>
      <c r="G22" s="117"/>
      <c r="H22" s="117"/>
      <c r="I22" s="144">
        <f>+E22+F22+G22+G22+H22+H22</f>
        <v>1</v>
      </c>
      <c r="J22" s="28">
        <f>+E22+F22+G22+H22</f>
        <v>1</v>
      </c>
      <c r="Q22" t="s">
        <v>254</v>
      </c>
      <c r="S22" s="146">
        <f>S18+S20</f>
        <v>17830</v>
      </c>
      <c r="AA22" t="s">
        <v>254</v>
      </c>
      <c r="AC22" s="146">
        <f>AC19</f>
        <v>0</v>
      </c>
    </row>
    <row r="23" spans="2:43" x14ac:dyDescent="0.25">
      <c r="G23" t="s">
        <v>254</v>
      </c>
      <c r="I23" s="146">
        <f>I18+I21</f>
        <v>19339</v>
      </c>
      <c r="J23" s="146">
        <f>J18</f>
        <v>11165</v>
      </c>
      <c r="Q23" t="s">
        <v>255</v>
      </c>
      <c r="S23" s="146">
        <f>S19+S21</f>
        <v>17847</v>
      </c>
      <c r="AA23" t="s">
        <v>255</v>
      </c>
      <c r="AC23" s="146">
        <f>AC20+AC21</f>
        <v>0</v>
      </c>
    </row>
    <row r="24" spans="2:43" x14ac:dyDescent="0.25">
      <c r="G24" t="s">
        <v>255</v>
      </c>
      <c r="I24" s="146">
        <f>I19+I20+I22</f>
        <v>20334</v>
      </c>
      <c r="J24" s="146">
        <f>J19+J20+J22</f>
        <v>11825</v>
      </c>
      <c r="S24" s="105"/>
      <c r="AC24" s="105"/>
    </row>
    <row r="25" spans="2:43" ht="15.75" thickBot="1" x14ac:dyDescent="0.3">
      <c r="B25" t="s">
        <v>198</v>
      </c>
      <c r="I25" s="105"/>
      <c r="L25" t="s">
        <v>198</v>
      </c>
      <c r="S25" s="105"/>
      <c r="V25" t="s">
        <v>198</v>
      </c>
      <c r="AC25" s="105"/>
    </row>
    <row r="26" spans="2:43" ht="15" customHeight="1" x14ac:dyDescent="0.25">
      <c r="B26" s="735" t="s">
        <v>256</v>
      </c>
      <c r="C26" s="736"/>
      <c r="D26" s="114" t="s">
        <v>243</v>
      </c>
      <c r="E26" s="115"/>
      <c r="F26" s="115"/>
      <c r="G26" s="115"/>
      <c r="H26" s="115"/>
      <c r="I26" s="143">
        <f>+E26+F26+G26+G26+H26+H26</f>
        <v>0</v>
      </c>
      <c r="J26" s="28">
        <f>+E26+F26+G26+H26</f>
        <v>0</v>
      </c>
      <c r="L26" s="735" t="s">
        <v>256</v>
      </c>
      <c r="M26" s="736"/>
      <c r="N26" s="114" t="s">
        <v>243</v>
      </c>
      <c r="O26" s="115"/>
      <c r="P26" s="115"/>
      <c r="Q26" s="115"/>
      <c r="R26" s="115"/>
      <c r="S26" s="143">
        <f>+O26+P26+Q26+Q26+R26+R26</f>
        <v>0</v>
      </c>
      <c r="T26" s="28">
        <f>+O26+P26+Q26+R26</f>
        <v>0</v>
      </c>
      <c r="V26" s="735" t="s">
        <v>256</v>
      </c>
      <c r="W26" s="736"/>
      <c r="X26" s="114" t="s">
        <v>243</v>
      </c>
      <c r="Y26" s="115"/>
      <c r="Z26" s="115"/>
      <c r="AA26" s="115"/>
      <c r="AB26" s="115"/>
      <c r="AC26" s="143">
        <f>+Y26+Z26+AA26+AA26+AB26+AB26</f>
        <v>0</v>
      </c>
      <c r="AD26" s="28">
        <f>+Y26+Z26+AA26+AB26</f>
        <v>0</v>
      </c>
    </row>
    <row r="27" spans="2:43" ht="15.75" thickBot="1" x14ac:dyDescent="0.3">
      <c r="B27" s="737"/>
      <c r="C27" s="738"/>
      <c r="D27" s="116" t="s">
        <v>244</v>
      </c>
      <c r="E27" s="117"/>
      <c r="F27" s="117"/>
      <c r="G27" s="117"/>
      <c r="H27" s="117"/>
      <c r="I27" s="144">
        <f>+E27+F27+G27+G27+H27+H27</f>
        <v>0</v>
      </c>
      <c r="J27" s="28">
        <f>+E27+F27+G27+H27</f>
        <v>0</v>
      </c>
      <c r="L27" s="737"/>
      <c r="M27" s="738"/>
      <c r="N27" s="116" t="s">
        <v>244</v>
      </c>
      <c r="O27" s="117"/>
      <c r="P27" s="117"/>
      <c r="Q27" s="117"/>
      <c r="R27" s="117"/>
      <c r="S27" s="144">
        <f>+O27+P27+Q27+Q27+R27+R27</f>
        <v>0</v>
      </c>
      <c r="T27" s="28">
        <f>+O27+P27+Q27+R27</f>
        <v>0</v>
      </c>
      <c r="V27" s="737"/>
      <c r="W27" s="738"/>
      <c r="X27" s="116" t="s">
        <v>244</v>
      </c>
      <c r="Y27" s="117"/>
      <c r="Z27" s="117"/>
      <c r="AA27" s="117"/>
      <c r="AB27" s="117"/>
      <c r="AC27" s="144">
        <f>+Y27+Z27+AA27+AA27+AB27+AB27</f>
        <v>0</v>
      </c>
      <c r="AD27" s="28">
        <f>+Y27+Z27+AA27+AB27</f>
        <v>0</v>
      </c>
    </row>
    <row r="28" spans="2:43" ht="15" customHeight="1" x14ac:dyDescent="0.25">
      <c r="I28" s="105"/>
      <c r="S28" s="105"/>
      <c r="AC28" s="105"/>
      <c r="AG28" s="751" t="s">
        <v>257</v>
      </c>
      <c r="AH28" s="751"/>
      <c r="AI28" s="751"/>
    </row>
    <row r="29" spans="2:43" ht="15.75" thickBot="1" x14ac:dyDescent="0.3">
      <c r="B29" t="s">
        <v>230</v>
      </c>
      <c r="I29" s="105"/>
      <c r="L29" t="s">
        <v>230</v>
      </c>
      <c r="S29" s="105"/>
      <c r="V29" t="s">
        <v>230</v>
      </c>
      <c r="AC29" s="105"/>
      <c r="AG29" s="752" t="s">
        <v>258</v>
      </c>
      <c r="AH29" s="753"/>
      <c r="AI29" s="753"/>
      <c r="AJ29" s="753"/>
      <c r="AK29" s="754"/>
    </row>
    <row r="30" spans="2:43" x14ac:dyDescent="0.25">
      <c r="B30" s="721" t="s">
        <v>259</v>
      </c>
      <c r="C30" s="722"/>
      <c r="D30" s="114" t="s">
        <v>243</v>
      </c>
      <c r="E30" s="115">
        <v>2</v>
      </c>
      <c r="F30" s="115">
        <v>3</v>
      </c>
      <c r="G30" s="115">
        <v>2</v>
      </c>
      <c r="H30" s="115">
        <v>194</v>
      </c>
      <c r="I30" s="143">
        <f>+E30+F30+G30+G30+H30+H30</f>
        <v>397</v>
      </c>
      <c r="J30" s="28">
        <f>+E30+F30+G30+H30</f>
        <v>201</v>
      </c>
      <c r="L30" s="721" t="s">
        <v>259</v>
      </c>
      <c r="M30" s="722"/>
      <c r="N30" s="114" t="s">
        <v>243</v>
      </c>
      <c r="O30" s="115">
        <v>3</v>
      </c>
      <c r="P30" s="115">
        <v>20</v>
      </c>
      <c r="Q30" s="115">
        <v>3</v>
      </c>
      <c r="R30" s="115">
        <v>81</v>
      </c>
      <c r="S30" s="143">
        <f>+O30+P30+Q30+Q30+R30+R30</f>
        <v>191</v>
      </c>
      <c r="T30" s="28">
        <f>+O30+P30+Q30+R30</f>
        <v>107</v>
      </c>
      <c r="V30" s="721" t="s">
        <v>259</v>
      </c>
      <c r="W30" s="722"/>
      <c r="X30" s="114" t="s">
        <v>243</v>
      </c>
      <c r="Y30" s="115"/>
      <c r="Z30" s="115"/>
      <c r="AA30" s="115"/>
      <c r="AB30" s="115"/>
      <c r="AC30" s="143">
        <f>+Y30+Z30+AA30+AA30+AB30+AB30</f>
        <v>0</v>
      </c>
      <c r="AD30" s="28">
        <f>+Y30+Z30+AA30+AB30</f>
        <v>0</v>
      </c>
      <c r="AG30" s="159" t="s">
        <v>192</v>
      </c>
      <c r="AH30" s="160" t="s">
        <v>260</v>
      </c>
      <c r="AI30" s="161">
        <v>2020</v>
      </c>
      <c r="AJ30" s="161">
        <v>2021</v>
      </c>
      <c r="AK30" s="161">
        <v>2022</v>
      </c>
      <c r="AO30" s="756" t="s">
        <v>231</v>
      </c>
      <c r="AP30" s="756"/>
      <c r="AQ30" s="756"/>
    </row>
    <row r="31" spans="2:43" ht="15.75" thickBot="1" x14ac:dyDescent="0.3">
      <c r="B31" s="723"/>
      <c r="C31" s="724"/>
      <c r="D31" s="116" t="s">
        <v>244</v>
      </c>
      <c r="E31" s="117">
        <v>6</v>
      </c>
      <c r="F31" s="117"/>
      <c r="G31" s="117">
        <v>174</v>
      </c>
      <c r="H31" s="117">
        <v>2</v>
      </c>
      <c r="I31" s="144">
        <f>+E31+F31+G31+G31+H31+H31</f>
        <v>358</v>
      </c>
      <c r="J31" s="28">
        <f>+E31+F31+G31+H31</f>
        <v>182</v>
      </c>
      <c r="L31" s="723"/>
      <c r="M31" s="724"/>
      <c r="N31" s="116" t="s">
        <v>244</v>
      </c>
      <c r="O31" s="117">
        <v>16</v>
      </c>
      <c r="P31" s="117"/>
      <c r="Q31" s="117">
        <v>81</v>
      </c>
      <c r="R31" s="117"/>
      <c r="S31" s="144">
        <f>+O31+P31+Q31+Q31+R31+R31</f>
        <v>178</v>
      </c>
      <c r="T31" s="28">
        <f>+O31+P31+Q31+R31</f>
        <v>97</v>
      </c>
      <c r="V31" s="723"/>
      <c r="W31" s="724"/>
      <c r="X31" s="116" t="s">
        <v>244</v>
      </c>
      <c r="Y31" s="117"/>
      <c r="Z31" s="117"/>
      <c r="AA31" s="117"/>
      <c r="AB31" s="117"/>
      <c r="AC31" s="144">
        <f>+Y31+Z31+AA31+AA31+AB31+AB31</f>
        <v>0</v>
      </c>
      <c r="AD31" s="28">
        <f>+Y31+Z31+AA31+AB31</f>
        <v>0</v>
      </c>
      <c r="AG31" s="755" t="s">
        <v>35</v>
      </c>
      <c r="AH31" s="162" t="s">
        <v>232</v>
      </c>
      <c r="AI31" s="163">
        <f>AC22</f>
        <v>0</v>
      </c>
      <c r="AJ31" s="163">
        <f>S22</f>
        <v>17830</v>
      </c>
      <c r="AK31" s="163">
        <f>I18</f>
        <v>19339</v>
      </c>
      <c r="AO31" s="161">
        <v>2020</v>
      </c>
      <c r="AP31" s="161">
        <v>2021</v>
      </c>
      <c r="AQ31" s="161">
        <v>2022</v>
      </c>
    </row>
    <row r="32" spans="2:43" x14ac:dyDescent="0.25">
      <c r="I32" s="105"/>
      <c r="S32" s="105"/>
      <c r="AC32" s="105"/>
      <c r="AG32" s="755"/>
      <c r="AH32" s="164" t="s">
        <v>231</v>
      </c>
      <c r="AI32" s="165">
        <f>AC23</f>
        <v>0</v>
      </c>
      <c r="AJ32" s="165">
        <f>S23</f>
        <v>17847</v>
      </c>
      <c r="AK32" s="165">
        <f>I19+I20+I22</f>
        <v>20334</v>
      </c>
      <c r="AN32" s="172" t="s">
        <v>35</v>
      </c>
      <c r="AO32" s="173">
        <f>AI32</f>
        <v>0</v>
      </c>
      <c r="AP32" s="173">
        <f>AJ32</f>
        <v>17847</v>
      </c>
      <c r="AQ32" s="173">
        <f>AK32</f>
        <v>20334</v>
      </c>
    </row>
    <row r="33" spans="2:43" ht="15.75" thickBot="1" x14ac:dyDescent="0.3">
      <c r="B33" t="s">
        <v>200</v>
      </c>
      <c r="I33" s="105"/>
      <c r="L33" t="s">
        <v>200</v>
      </c>
      <c r="S33" s="105"/>
      <c r="V33" t="s">
        <v>200</v>
      </c>
      <c r="AC33" s="105"/>
      <c r="AG33" s="755" t="s">
        <v>195</v>
      </c>
      <c r="AH33" s="162" t="s">
        <v>232</v>
      </c>
      <c r="AI33" s="163">
        <f>AC52</f>
        <v>0</v>
      </c>
      <c r="AJ33" s="163">
        <f>S52</f>
        <v>131772</v>
      </c>
      <c r="AK33" s="163">
        <f>I52</f>
        <v>141438</v>
      </c>
      <c r="AN33" s="172" t="s">
        <v>195</v>
      </c>
      <c r="AO33" s="173">
        <f>AI34</f>
        <v>0</v>
      </c>
      <c r="AP33" s="173">
        <f>AJ34</f>
        <v>131197</v>
      </c>
      <c r="AQ33" s="173">
        <f>AK34</f>
        <v>141942</v>
      </c>
    </row>
    <row r="34" spans="2:43" ht="15.75" thickBot="1" x14ac:dyDescent="0.3">
      <c r="B34" s="721" t="s">
        <v>261</v>
      </c>
      <c r="C34" s="722"/>
      <c r="D34" s="114" t="s">
        <v>243</v>
      </c>
      <c r="E34" s="117">
        <v>2</v>
      </c>
      <c r="F34" s="117">
        <v>7</v>
      </c>
      <c r="G34" s="117">
        <v>5596</v>
      </c>
      <c r="H34" s="117">
        <v>400</v>
      </c>
      <c r="I34" s="143">
        <f>+E34+F34+G34+G34+H34+H34</f>
        <v>12001</v>
      </c>
      <c r="J34" s="28">
        <f>+E34+F34+G34+H34</f>
        <v>6005</v>
      </c>
      <c r="L34" s="721" t="s">
        <v>261</v>
      </c>
      <c r="M34" s="722"/>
      <c r="N34" s="114" t="s">
        <v>243</v>
      </c>
      <c r="O34" s="115"/>
      <c r="P34" s="115">
        <v>5</v>
      </c>
      <c r="Q34" s="115"/>
      <c r="R34" s="115">
        <v>2726</v>
      </c>
      <c r="S34" s="143">
        <f>+O34+P34+Q34+Q34+R34+R34</f>
        <v>5457</v>
      </c>
      <c r="T34" s="28">
        <f>+O34+P34+Q34+R34</f>
        <v>2731</v>
      </c>
      <c r="V34" s="721" t="s">
        <v>261</v>
      </c>
      <c r="W34" s="722"/>
      <c r="X34" s="114" t="s">
        <v>243</v>
      </c>
      <c r="Y34" s="115"/>
      <c r="Z34" s="115"/>
      <c r="AA34" s="115"/>
      <c r="AB34" s="115"/>
      <c r="AC34" s="143">
        <f>+Y34+Z34+AA34+AA34+AB34+AB34</f>
        <v>0</v>
      </c>
      <c r="AD34" s="28">
        <f>+Y34+Z34+AA34+AB34</f>
        <v>0</v>
      </c>
      <c r="AG34" s="755"/>
      <c r="AH34" s="164" t="s">
        <v>231</v>
      </c>
      <c r="AI34" s="165">
        <f>AC53</f>
        <v>0</v>
      </c>
      <c r="AJ34" s="165">
        <f>S53</f>
        <v>131197</v>
      </c>
      <c r="AK34" s="165">
        <f>I53</f>
        <v>141942</v>
      </c>
      <c r="AN34" s="172" t="s">
        <v>33</v>
      </c>
      <c r="AO34" s="173">
        <f>AI36</f>
        <v>0</v>
      </c>
      <c r="AP34" s="173">
        <f>AJ36</f>
        <v>106832</v>
      </c>
      <c r="AQ34" s="173">
        <f>AK36</f>
        <v>119797</v>
      </c>
    </row>
    <row r="35" spans="2:43" ht="15.75" thickBot="1" x14ac:dyDescent="0.3">
      <c r="B35" s="723"/>
      <c r="C35" s="724"/>
      <c r="D35" s="116" t="s">
        <v>244</v>
      </c>
      <c r="E35" s="115">
        <v>1</v>
      </c>
      <c r="F35" s="115"/>
      <c r="G35" s="115">
        <v>670</v>
      </c>
      <c r="H35" s="115">
        <v>4441</v>
      </c>
      <c r="I35" s="144">
        <f>+E35+F35+G35+G35+H35+H35</f>
        <v>10223</v>
      </c>
      <c r="J35" s="28">
        <f>+E35+F35+G35+H35</f>
        <v>5112</v>
      </c>
      <c r="L35" s="723"/>
      <c r="M35" s="724"/>
      <c r="N35" s="116" t="s">
        <v>244</v>
      </c>
      <c r="O35" s="117"/>
      <c r="P35" s="116">
        <v>29</v>
      </c>
      <c r="Q35" s="117"/>
      <c r="R35" s="117">
        <v>359</v>
      </c>
      <c r="S35" s="144">
        <f>+O35+P35+Q35+Q35+R35+R35</f>
        <v>747</v>
      </c>
      <c r="T35" s="28">
        <f>+O35+P35+Q35+R35</f>
        <v>388</v>
      </c>
      <c r="V35" s="723"/>
      <c r="W35" s="724"/>
      <c r="X35" s="116" t="s">
        <v>244</v>
      </c>
      <c r="Y35" s="117"/>
      <c r="Z35" s="116"/>
      <c r="AA35" s="117"/>
      <c r="AB35" s="117"/>
      <c r="AC35" s="144">
        <f>+Y35+Z35+AA35+AA35+AB35+AB35</f>
        <v>0</v>
      </c>
      <c r="AD35" s="28">
        <f>+Y35+Z35+AA35+AB35</f>
        <v>0</v>
      </c>
      <c r="AG35" s="755" t="s">
        <v>33</v>
      </c>
      <c r="AH35" s="162" t="s">
        <v>232</v>
      </c>
      <c r="AI35" s="163">
        <f>AC15</f>
        <v>0</v>
      </c>
      <c r="AJ35" s="163">
        <f>S14</f>
        <v>108183</v>
      </c>
      <c r="AK35" s="163">
        <f>I14</f>
        <v>119966</v>
      </c>
      <c r="AN35" s="172" t="s">
        <v>230</v>
      </c>
      <c r="AO35" s="173">
        <f>AI38</f>
        <v>0</v>
      </c>
      <c r="AP35" s="173">
        <f>AJ38</f>
        <v>178</v>
      </c>
      <c r="AQ35" s="173">
        <f>AK38</f>
        <v>358</v>
      </c>
    </row>
    <row r="36" spans="2:43" ht="15.75" customHeight="1" thickBot="1" x14ac:dyDescent="0.3">
      <c r="B36" s="739" t="s">
        <v>262</v>
      </c>
      <c r="C36" s="740"/>
      <c r="D36" s="118" t="s">
        <v>243</v>
      </c>
      <c r="E36" s="117"/>
      <c r="F36" s="117"/>
      <c r="G36" s="117"/>
      <c r="H36" s="117"/>
      <c r="I36" s="145">
        <f>+E36+F36+G36+G36+H36+H36</f>
        <v>0</v>
      </c>
      <c r="J36" s="28">
        <f>+E36+F36+G36+H36</f>
        <v>0</v>
      </c>
      <c r="L36" s="739" t="s">
        <v>262</v>
      </c>
      <c r="M36" s="740"/>
      <c r="N36" s="118" t="s">
        <v>243</v>
      </c>
      <c r="O36" s="119"/>
      <c r="P36" s="118"/>
      <c r="Q36" s="119">
        <v>1045</v>
      </c>
      <c r="R36" s="119"/>
      <c r="S36" s="145">
        <f>+O36+P36+Q36+Q36+R36+R36</f>
        <v>2090</v>
      </c>
      <c r="T36" s="28">
        <f>+O36+P36+Q36+R36</f>
        <v>1045</v>
      </c>
      <c r="V36" s="739" t="s">
        <v>262</v>
      </c>
      <c r="W36" s="740"/>
      <c r="X36" s="118" t="s">
        <v>243</v>
      </c>
      <c r="Y36" s="119"/>
      <c r="Z36" s="118"/>
      <c r="AA36" s="119"/>
      <c r="AB36" s="119"/>
      <c r="AC36" s="145">
        <f>+Y36+Z36+AA36+AA36+AB36+AB36</f>
        <v>0</v>
      </c>
      <c r="AD36" s="28">
        <f>+Y36+Z36+AA36+AB36</f>
        <v>0</v>
      </c>
      <c r="AG36" s="755"/>
      <c r="AH36" s="164" t="s">
        <v>231</v>
      </c>
      <c r="AI36" s="165">
        <f>AC16</f>
        <v>0</v>
      </c>
      <c r="AJ36" s="165">
        <f>S15</f>
        <v>106832</v>
      </c>
      <c r="AK36" s="165">
        <f>I15</f>
        <v>119797</v>
      </c>
      <c r="AN36" s="172" t="s">
        <v>229</v>
      </c>
      <c r="AO36" s="173">
        <f>AI40</f>
        <v>0</v>
      </c>
      <c r="AP36" s="173">
        <f>AJ40</f>
        <v>667</v>
      </c>
      <c r="AQ36" s="173">
        <f>AK40</f>
        <v>599</v>
      </c>
    </row>
    <row r="37" spans="2:43" x14ac:dyDescent="0.25">
      <c r="I37" s="105"/>
      <c r="S37" s="105"/>
      <c r="AC37" s="105"/>
      <c r="AG37" s="755" t="s">
        <v>230</v>
      </c>
      <c r="AH37" s="162" t="s">
        <v>232</v>
      </c>
      <c r="AI37" s="163">
        <f>AC30</f>
        <v>0</v>
      </c>
      <c r="AJ37" s="163">
        <f>S30</f>
        <v>191</v>
      </c>
      <c r="AK37" s="163">
        <f>I30</f>
        <v>397</v>
      </c>
      <c r="AN37" s="172" t="s">
        <v>198</v>
      </c>
      <c r="AO37" s="173">
        <f>AI42</f>
        <v>0</v>
      </c>
      <c r="AP37" s="173">
        <f>AJ42</f>
        <v>0</v>
      </c>
      <c r="AQ37" s="173">
        <f>AK42</f>
        <v>0</v>
      </c>
    </row>
    <row r="38" spans="2:43" ht="15.75" thickBot="1" x14ac:dyDescent="0.3">
      <c r="B38" t="s">
        <v>229</v>
      </c>
      <c r="I38" s="105"/>
      <c r="L38" t="s">
        <v>229</v>
      </c>
      <c r="S38" s="105"/>
      <c r="V38" t="s">
        <v>229</v>
      </c>
      <c r="AC38" s="105"/>
      <c r="AG38" s="755"/>
      <c r="AH38" s="164" t="s">
        <v>231</v>
      </c>
      <c r="AI38" s="165">
        <f>AC31</f>
        <v>0</v>
      </c>
      <c r="AJ38" s="165">
        <f>S31</f>
        <v>178</v>
      </c>
      <c r="AK38" s="165">
        <f>I31</f>
        <v>358</v>
      </c>
      <c r="AN38" s="172" t="s">
        <v>200</v>
      </c>
      <c r="AO38" s="173">
        <f>AI44</f>
        <v>0</v>
      </c>
      <c r="AP38" s="173">
        <f>AJ44</f>
        <v>747</v>
      </c>
      <c r="AQ38" s="173">
        <f>AK44</f>
        <v>10223</v>
      </c>
    </row>
    <row r="39" spans="2:43" x14ac:dyDescent="0.25">
      <c r="B39" s="721" t="s">
        <v>263</v>
      </c>
      <c r="C39" s="722"/>
      <c r="D39" s="114" t="s">
        <v>243</v>
      </c>
      <c r="E39" s="115">
        <v>4</v>
      </c>
      <c r="F39" s="115">
        <v>358</v>
      </c>
      <c r="G39" s="115"/>
      <c r="H39" s="115">
        <v>175</v>
      </c>
      <c r="I39" s="143">
        <f>+E39+F39+G39+G39+H39+H39</f>
        <v>712</v>
      </c>
      <c r="J39" s="28">
        <f>+E39+F39+G39+H39</f>
        <v>537</v>
      </c>
      <c r="L39" s="721" t="s">
        <v>263</v>
      </c>
      <c r="M39" s="722"/>
      <c r="N39" s="114" t="s">
        <v>243</v>
      </c>
      <c r="O39" s="115"/>
      <c r="P39" s="115">
        <v>155</v>
      </c>
      <c r="Q39" s="115"/>
      <c r="R39" s="115">
        <v>66</v>
      </c>
      <c r="S39" s="143">
        <f>+O39+P39+Q39+Q39+R39+R39</f>
        <v>287</v>
      </c>
      <c r="T39" s="28">
        <f>+O39+P39+Q39+R39</f>
        <v>221</v>
      </c>
      <c r="V39" s="721" t="s">
        <v>263</v>
      </c>
      <c r="W39" s="722"/>
      <c r="X39" s="114" t="s">
        <v>243</v>
      </c>
      <c r="Y39" s="115"/>
      <c r="Z39" s="115"/>
      <c r="AA39" s="115"/>
      <c r="AB39" s="115"/>
      <c r="AC39" s="143">
        <f>+Y39+Z39+AA39+AA39+AB39+AB39</f>
        <v>0</v>
      </c>
      <c r="AD39" s="28">
        <f>+Y39+Z39+AA39+AB39</f>
        <v>0</v>
      </c>
      <c r="AG39" s="755" t="s">
        <v>229</v>
      </c>
      <c r="AH39" s="162" t="s">
        <v>232</v>
      </c>
      <c r="AI39" s="163">
        <f>AC39</f>
        <v>0</v>
      </c>
      <c r="AJ39" s="163">
        <f>S39</f>
        <v>287</v>
      </c>
      <c r="AK39" s="163">
        <f>I39</f>
        <v>712</v>
      </c>
      <c r="AO39" s="174">
        <f>SUM(AO32:AO38)</f>
        <v>0</v>
      </c>
      <c r="AP39" s="174">
        <f>SUM(AP32:AP38)</f>
        <v>257468</v>
      </c>
      <c r="AQ39" s="174">
        <f>SUM(AQ32:AQ38)</f>
        <v>293253</v>
      </c>
    </row>
    <row r="40" spans="2:43" ht="15.75" thickBot="1" x14ac:dyDescent="0.3">
      <c r="B40" s="723"/>
      <c r="C40" s="724"/>
      <c r="D40" s="116" t="s">
        <v>244</v>
      </c>
      <c r="E40" s="117">
        <v>327</v>
      </c>
      <c r="F40" s="117"/>
      <c r="G40" s="117">
        <v>136</v>
      </c>
      <c r="H40" s="117"/>
      <c r="I40" s="144">
        <f>+E40+F40+G40+G40+H40+H40</f>
        <v>599</v>
      </c>
      <c r="J40" s="28">
        <f>+E40+F40+G40+H40</f>
        <v>463</v>
      </c>
      <c r="L40" s="723"/>
      <c r="M40" s="724"/>
      <c r="N40" s="116" t="s">
        <v>244</v>
      </c>
      <c r="O40" s="117">
        <v>271</v>
      </c>
      <c r="P40" s="117">
        <v>138</v>
      </c>
      <c r="Q40" s="117">
        <v>90</v>
      </c>
      <c r="R40" s="117">
        <v>39</v>
      </c>
      <c r="S40" s="144">
        <f>+O40+P40+Q40+Q40+R40+R40</f>
        <v>667</v>
      </c>
      <c r="T40" s="28">
        <f>+O40+P40+Q40+R40</f>
        <v>538</v>
      </c>
      <c r="V40" s="723"/>
      <c r="W40" s="724"/>
      <c r="X40" s="116" t="s">
        <v>244</v>
      </c>
      <c r="Y40" s="117"/>
      <c r="Z40" s="117"/>
      <c r="AA40" s="117"/>
      <c r="AB40" s="117"/>
      <c r="AC40" s="144">
        <f>+Y40+Z40+AA40+AA40+AB40+AB40</f>
        <v>0</v>
      </c>
      <c r="AD40" s="28">
        <f>+Y40+Z40+AA40+AB40</f>
        <v>0</v>
      </c>
      <c r="AG40" s="755"/>
      <c r="AH40" s="164" t="s">
        <v>231</v>
      </c>
      <c r="AI40" s="165">
        <f>AC40</f>
        <v>0</v>
      </c>
      <c r="AJ40" s="165">
        <f>S40</f>
        <v>667</v>
      </c>
      <c r="AK40" s="165">
        <f>I40</f>
        <v>599</v>
      </c>
    </row>
    <row r="41" spans="2:43" x14ac:dyDescent="0.25">
      <c r="I41" s="105"/>
      <c r="S41" s="105"/>
      <c r="AC41" s="105"/>
      <c r="AG41" s="755" t="s">
        <v>198</v>
      </c>
      <c r="AH41" s="162" t="s">
        <v>232</v>
      </c>
      <c r="AI41" s="163">
        <f>AC26</f>
        <v>0</v>
      </c>
      <c r="AJ41" s="163">
        <f>S26</f>
        <v>0</v>
      </c>
      <c r="AK41" s="163">
        <f>I26</f>
        <v>0</v>
      </c>
      <c r="AO41" s="756" t="s">
        <v>232</v>
      </c>
      <c r="AP41" s="756"/>
      <c r="AQ41" s="756"/>
    </row>
    <row r="42" spans="2:43" x14ac:dyDescent="0.25">
      <c r="I42" s="105"/>
      <c r="S42" s="105"/>
      <c r="AC42" s="105"/>
      <c r="AG42" s="755"/>
      <c r="AH42" s="164" t="s">
        <v>231</v>
      </c>
      <c r="AI42" s="165">
        <f>AC27</f>
        <v>0</v>
      </c>
      <c r="AJ42" s="165">
        <f>S27</f>
        <v>0</v>
      </c>
      <c r="AK42" s="165">
        <f>I27</f>
        <v>0</v>
      </c>
      <c r="AO42" s="161">
        <v>2020</v>
      </c>
      <c r="AP42" s="161">
        <v>2021</v>
      </c>
      <c r="AQ42" s="161">
        <v>2022</v>
      </c>
    </row>
    <row r="43" spans="2:43" x14ac:dyDescent="0.25">
      <c r="I43" s="105"/>
      <c r="S43" s="105"/>
      <c r="AC43" s="105"/>
      <c r="AG43" s="755" t="s">
        <v>200</v>
      </c>
      <c r="AH43" s="162" t="s">
        <v>232</v>
      </c>
      <c r="AI43" s="163">
        <f>AC34+AC36</f>
        <v>0</v>
      </c>
      <c r="AJ43" s="163">
        <f>S34+S36</f>
        <v>7547</v>
      </c>
      <c r="AK43" s="163">
        <f>I34+I36</f>
        <v>12001</v>
      </c>
      <c r="AN43" s="172" t="s">
        <v>35</v>
      </c>
      <c r="AO43" s="173">
        <f>AI31</f>
        <v>0</v>
      </c>
      <c r="AP43" s="173">
        <f>AJ31</f>
        <v>17830</v>
      </c>
      <c r="AQ43" s="173">
        <f>AK31</f>
        <v>19339</v>
      </c>
    </row>
    <row r="44" spans="2:43" ht="15.75" thickBot="1" x14ac:dyDescent="0.3">
      <c r="B44" t="s">
        <v>195</v>
      </c>
      <c r="I44" s="105"/>
      <c r="L44" t="s">
        <v>195</v>
      </c>
      <c r="S44" s="105"/>
      <c r="V44" t="s">
        <v>195</v>
      </c>
      <c r="AC44" s="105"/>
      <c r="AG44" s="757"/>
      <c r="AH44" s="166" t="s">
        <v>231</v>
      </c>
      <c r="AI44" s="167">
        <f>AC35</f>
        <v>0</v>
      </c>
      <c r="AJ44" s="167">
        <f>S35</f>
        <v>747</v>
      </c>
      <c r="AK44" s="167">
        <f>I35</f>
        <v>10223</v>
      </c>
      <c r="AN44" s="172" t="s">
        <v>195</v>
      </c>
      <c r="AO44" s="173">
        <f>AI33</f>
        <v>0</v>
      </c>
      <c r="AP44" s="173">
        <f>AJ33</f>
        <v>131772</v>
      </c>
      <c r="AQ44" s="173">
        <f>AK33</f>
        <v>141438</v>
      </c>
    </row>
    <row r="45" spans="2:43" ht="15" customHeight="1" x14ac:dyDescent="0.25">
      <c r="B45" s="741" t="s">
        <v>264</v>
      </c>
      <c r="C45" s="742"/>
      <c r="D45" s="114" t="s">
        <v>243</v>
      </c>
      <c r="E45" s="115">
        <v>6032</v>
      </c>
      <c r="F45" s="115">
        <v>2310</v>
      </c>
      <c r="G45" s="115">
        <v>5186</v>
      </c>
      <c r="H45" s="115">
        <v>10611</v>
      </c>
      <c r="I45" s="143">
        <f t="shared" ref="I45:I50" si="6">+E45+F45+G45+G45+H45+H45</f>
        <v>39936</v>
      </c>
      <c r="J45" s="28">
        <f t="shared" ref="J45:J50" si="7">+E45+F45+G45+H45</f>
        <v>24139</v>
      </c>
      <c r="L45" s="741" t="s">
        <v>264</v>
      </c>
      <c r="M45" s="742"/>
      <c r="N45" s="114" t="s">
        <v>243</v>
      </c>
      <c r="O45" s="115">
        <v>9367</v>
      </c>
      <c r="P45" s="115">
        <v>3232</v>
      </c>
      <c r="Q45" s="115">
        <v>10045</v>
      </c>
      <c r="R45" s="115">
        <v>12384</v>
      </c>
      <c r="S45" s="143">
        <f t="shared" ref="S45:S50" si="8">+O45+P45+Q45+Q45+R45+R45</f>
        <v>57457</v>
      </c>
      <c r="T45" s="28">
        <f t="shared" ref="T45:T50" si="9">+O45+P45+Q45+R45</f>
        <v>35028</v>
      </c>
      <c r="V45" s="741" t="s">
        <v>264</v>
      </c>
      <c r="W45" s="742"/>
      <c r="X45" s="114"/>
      <c r="Y45" s="115"/>
      <c r="Z45" s="115"/>
      <c r="AA45" s="115"/>
      <c r="AB45" s="115"/>
      <c r="AC45" s="143">
        <f t="shared" ref="AC45:AC50" si="10">+Y45+Z45+AA45+AA45+AB45+AB45</f>
        <v>0</v>
      </c>
      <c r="AD45" s="28">
        <f t="shared" ref="AD45:AD50" si="11">+Y45+Z45+AA45+AB45</f>
        <v>0</v>
      </c>
      <c r="AG45" s="748" t="s">
        <v>154</v>
      </c>
      <c r="AH45" s="168" t="s">
        <v>232</v>
      </c>
      <c r="AI45" s="169">
        <f>+AI31+AI33+AI35+AI37+AI39+AI41+AI43</f>
        <v>0</v>
      </c>
      <c r="AJ45" s="169">
        <f>AJ31+AJ33+AJ35+AJ37+AJ39+AJ41+AJ43</f>
        <v>265810</v>
      </c>
      <c r="AK45" s="169">
        <f>+AK31+AK33+AK35+AK37+AK39+AK41+AK43</f>
        <v>293853</v>
      </c>
      <c r="AN45" s="172" t="s">
        <v>33</v>
      </c>
      <c r="AO45" s="173">
        <f>AI35</f>
        <v>0</v>
      </c>
      <c r="AP45" s="173">
        <f>AJ35</f>
        <v>108183</v>
      </c>
      <c r="AQ45" s="173">
        <f>AK35</f>
        <v>119966</v>
      </c>
    </row>
    <row r="46" spans="2:43" ht="15.75" thickBot="1" x14ac:dyDescent="0.3">
      <c r="B46" s="743"/>
      <c r="C46" s="744"/>
      <c r="D46" s="116" t="s">
        <v>244</v>
      </c>
      <c r="E46" s="117">
        <v>7327</v>
      </c>
      <c r="F46" s="117">
        <v>331</v>
      </c>
      <c r="G46" s="117">
        <v>18513</v>
      </c>
      <c r="H46" s="117">
        <v>186</v>
      </c>
      <c r="I46" s="144">
        <f t="shared" si="6"/>
        <v>45056</v>
      </c>
      <c r="J46" s="28">
        <f t="shared" si="7"/>
        <v>26357</v>
      </c>
      <c r="L46" s="743"/>
      <c r="M46" s="744"/>
      <c r="N46" s="116" t="s">
        <v>244</v>
      </c>
      <c r="O46" s="117">
        <v>9041</v>
      </c>
      <c r="P46" s="117">
        <v>1000</v>
      </c>
      <c r="Q46" s="117">
        <v>21205</v>
      </c>
      <c r="R46" s="117">
        <v>1</v>
      </c>
      <c r="S46" s="144">
        <f t="shared" si="8"/>
        <v>52453</v>
      </c>
      <c r="T46" s="28">
        <f t="shared" si="9"/>
        <v>31247</v>
      </c>
      <c r="V46" s="743"/>
      <c r="W46" s="744"/>
      <c r="X46" s="116"/>
      <c r="Y46" s="117"/>
      <c r="Z46" s="117"/>
      <c r="AA46" s="117"/>
      <c r="AB46" s="117"/>
      <c r="AC46" s="144">
        <f t="shared" si="10"/>
        <v>0</v>
      </c>
      <c r="AD46" s="28">
        <f t="shared" si="11"/>
        <v>0</v>
      </c>
      <c r="AG46" s="749"/>
      <c r="AH46" s="164" t="s">
        <v>231</v>
      </c>
      <c r="AI46" s="165">
        <f>+AI32+AI34+AI36+AI38+AI40+AI42+AI44</f>
        <v>0</v>
      </c>
      <c r="AJ46" s="165">
        <f>+AJ32+AJ34+AJ36+AJ38+AJ40+AJ42+AJ44</f>
        <v>257468</v>
      </c>
      <c r="AK46" s="165">
        <f>+AK32+AK34+AK36+AK38+AK40+AK42+AK44</f>
        <v>293253</v>
      </c>
      <c r="AN46" s="172" t="s">
        <v>230</v>
      </c>
      <c r="AO46" s="173">
        <f>AI37</f>
        <v>0</v>
      </c>
      <c r="AP46" s="173">
        <f>AJ37</f>
        <v>191</v>
      </c>
      <c r="AQ46" s="173">
        <f>AK37</f>
        <v>397</v>
      </c>
    </row>
    <row r="47" spans="2:43" ht="15.75" thickBot="1" x14ac:dyDescent="0.3">
      <c r="B47" s="721" t="s">
        <v>265</v>
      </c>
      <c r="C47" s="722"/>
      <c r="D47" s="114" t="s">
        <v>243</v>
      </c>
      <c r="E47" s="115">
        <v>2348</v>
      </c>
      <c r="F47" s="115">
        <v>4607</v>
      </c>
      <c r="G47" s="115">
        <v>2876</v>
      </c>
      <c r="H47" s="115">
        <v>12763</v>
      </c>
      <c r="I47" s="143">
        <f t="shared" si="6"/>
        <v>38233</v>
      </c>
      <c r="J47" s="28">
        <f t="shared" si="7"/>
        <v>22594</v>
      </c>
      <c r="L47" s="721" t="s">
        <v>265</v>
      </c>
      <c r="M47" s="722"/>
      <c r="N47" s="114" t="s">
        <v>243</v>
      </c>
      <c r="O47" s="115">
        <v>4479</v>
      </c>
      <c r="P47" s="115">
        <v>2018</v>
      </c>
      <c r="Q47" s="115">
        <v>4568</v>
      </c>
      <c r="R47" s="115">
        <v>8481</v>
      </c>
      <c r="S47" s="143">
        <f t="shared" si="8"/>
        <v>32595</v>
      </c>
      <c r="T47" s="28">
        <f t="shared" si="9"/>
        <v>19546</v>
      </c>
      <c r="V47" s="721" t="s">
        <v>265</v>
      </c>
      <c r="W47" s="722"/>
      <c r="X47" s="114"/>
      <c r="Y47" s="115"/>
      <c r="Z47" s="115"/>
      <c r="AA47" s="115"/>
      <c r="AB47" s="115"/>
      <c r="AC47" s="143">
        <f t="shared" si="10"/>
        <v>0</v>
      </c>
      <c r="AD47" s="28">
        <f t="shared" si="11"/>
        <v>0</v>
      </c>
      <c r="AG47" s="750"/>
      <c r="AH47" s="170" t="s">
        <v>266</v>
      </c>
      <c r="AI47" s="171">
        <f>SUM(AI45:AI46)</f>
        <v>0</v>
      </c>
      <c r="AJ47" s="171">
        <f>SUM(AJ45:AJ46)</f>
        <v>523278</v>
      </c>
      <c r="AK47" s="171">
        <f>SUM(AK45:AK46)</f>
        <v>587106</v>
      </c>
      <c r="AN47" s="172" t="s">
        <v>229</v>
      </c>
      <c r="AO47" s="173">
        <f>AI39</f>
        <v>0</v>
      </c>
      <c r="AP47" s="173">
        <f>AJ39</f>
        <v>287</v>
      </c>
      <c r="AQ47" s="173">
        <f>AK39</f>
        <v>712</v>
      </c>
    </row>
    <row r="48" spans="2:43" ht="15.75" thickBot="1" x14ac:dyDescent="0.3">
      <c r="B48" s="723"/>
      <c r="C48" s="724"/>
      <c r="D48" s="116" t="s">
        <v>244</v>
      </c>
      <c r="E48" s="117">
        <v>7525</v>
      </c>
      <c r="F48" s="116">
        <v>400</v>
      </c>
      <c r="G48" s="117">
        <v>15619</v>
      </c>
      <c r="H48" s="116"/>
      <c r="I48" s="144">
        <f t="shared" si="6"/>
        <v>39163</v>
      </c>
      <c r="J48" s="28">
        <f t="shared" si="7"/>
        <v>23544</v>
      </c>
      <c r="L48" s="723"/>
      <c r="M48" s="724"/>
      <c r="N48" s="116" t="s">
        <v>244</v>
      </c>
      <c r="O48" s="117">
        <v>5805</v>
      </c>
      <c r="P48" s="116"/>
      <c r="Q48" s="117">
        <v>13401</v>
      </c>
      <c r="R48" s="116">
        <v>60</v>
      </c>
      <c r="S48" s="144">
        <f t="shared" si="8"/>
        <v>32727</v>
      </c>
      <c r="T48" s="28">
        <f t="shared" si="9"/>
        <v>19266</v>
      </c>
      <c r="V48" s="723"/>
      <c r="W48" s="724"/>
      <c r="X48" s="116"/>
      <c r="Y48" s="117"/>
      <c r="Z48" s="116"/>
      <c r="AA48" s="117"/>
      <c r="AB48" s="116"/>
      <c r="AC48" s="144">
        <f t="shared" si="10"/>
        <v>0</v>
      </c>
      <c r="AD48" s="28">
        <f t="shared" si="11"/>
        <v>0</v>
      </c>
      <c r="AN48" s="172" t="s">
        <v>198</v>
      </c>
      <c r="AO48" s="173">
        <f>AI41</f>
        <v>0</v>
      </c>
      <c r="AP48" s="173">
        <f>AJ41</f>
        <v>0</v>
      </c>
      <c r="AQ48" s="173">
        <f>AK41</f>
        <v>0</v>
      </c>
    </row>
    <row r="49" spans="2:43" x14ac:dyDescent="0.25">
      <c r="B49" s="721" t="s">
        <v>267</v>
      </c>
      <c r="C49" s="722"/>
      <c r="D49" s="114" t="s">
        <v>243</v>
      </c>
      <c r="E49" s="115">
        <v>1948</v>
      </c>
      <c r="F49" s="115">
        <v>5775</v>
      </c>
      <c r="G49" s="115">
        <v>6340</v>
      </c>
      <c r="H49" s="115">
        <v>21433</v>
      </c>
      <c r="I49" s="143">
        <f t="shared" si="6"/>
        <v>63269</v>
      </c>
      <c r="J49" s="28">
        <f t="shared" si="7"/>
        <v>35496</v>
      </c>
      <c r="L49" s="721" t="s">
        <v>267</v>
      </c>
      <c r="M49" s="722"/>
      <c r="N49" s="114" t="s">
        <v>243</v>
      </c>
      <c r="O49" s="115">
        <v>1658</v>
      </c>
      <c r="P49" s="115">
        <v>3994</v>
      </c>
      <c r="Q49" s="115">
        <v>3751</v>
      </c>
      <c r="R49" s="115">
        <v>14283</v>
      </c>
      <c r="S49" s="143">
        <f t="shared" si="8"/>
        <v>41720</v>
      </c>
      <c r="T49" s="28">
        <f t="shared" si="9"/>
        <v>23686</v>
      </c>
      <c r="V49" s="721" t="s">
        <v>267</v>
      </c>
      <c r="W49" s="722"/>
      <c r="X49" s="114"/>
      <c r="Y49" s="115"/>
      <c r="Z49" s="115"/>
      <c r="AA49" s="115"/>
      <c r="AB49" s="115"/>
      <c r="AC49" s="143">
        <f t="shared" si="10"/>
        <v>0</v>
      </c>
      <c r="AD49" s="28">
        <f t="shared" si="11"/>
        <v>0</v>
      </c>
      <c r="AN49" s="172" t="s">
        <v>200</v>
      </c>
      <c r="AO49" s="173">
        <f>AI43</f>
        <v>0</v>
      </c>
      <c r="AP49" s="173">
        <f>AJ43</f>
        <v>7547</v>
      </c>
      <c r="AQ49" s="173">
        <f>AK43</f>
        <v>12001</v>
      </c>
    </row>
    <row r="50" spans="2:43" ht="15.75" thickBot="1" x14ac:dyDescent="0.3">
      <c r="B50" s="723"/>
      <c r="C50" s="724"/>
      <c r="D50" s="116" t="s">
        <v>244</v>
      </c>
      <c r="E50" s="117">
        <v>8273</v>
      </c>
      <c r="F50" s="117"/>
      <c r="G50" s="117">
        <v>24725</v>
      </c>
      <c r="H50" s="117"/>
      <c r="I50" s="144">
        <f t="shared" si="6"/>
        <v>57723</v>
      </c>
      <c r="J50" s="28">
        <f t="shared" si="7"/>
        <v>32998</v>
      </c>
      <c r="L50" s="723"/>
      <c r="M50" s="724"/>
      <c r="N50" s="116" t="s">
        <v>244</v>
      </c>
      <c r="O50" s="117">
        <v>8455</v>
      </c>
      <c r="P50" s="117"/>
      <c r="Q50" s="117">
        <v>18675</v>
      </c>
      <c r="R50" s="117">
        <v>106</v>
      </c>
      <c r="S50" s="144">
        <f t="shared" si="8"/>
        <v>46017</v>
      </c>
      <c r="T50" s="28">
        <f t="shared" si="9"/>
        <v>27236</v>
      </c>
      <c r="V50" s="723"/>
      <c r="W50" s="724"/>
      <c r="X50" s="116"/>
      <c r="Y50" s="117"/>
      <c r="Z50" s="117"/>
      <c r="AA50" s="117"/>
      <c r="AB50" s="117"/>
      <c r="AC50" s="144">
        <f t="shared" si="10"/>
        <v>0</v>
      </c>
      <c r="AD50" s="28">
        <f t="shared" si="11"/>
        <v>0</v>
      </c>
      <c r="AO50" s="174">
        <f>SUM(AO43:AO49)</f>
        <v>0</v>
      </c>
      <c r="AP50" s="174">
        <f>SUM(AP43:AP49)</f>
        <v>265810</v>
      </c>
      <c r="AQ50" s="174">
        <f>SUM(AQ43:AQ49)</f>
        <v>293853</v>
      </c>
    </row>
    <row r="51" spans="2:43" x14ac:dyDescent="0.25">
      <c r="I51" s="105"/>
      <c r="S51" s="105"/>
      <c r="AC51" s="105"/>
    </row>
    <row r="52" spans="2:43" x14ac:dyDescent="0.25">
      <c r="G52" t="s">
        <v>268</v>
      </c>
      <c r="I52" s="146">
        <f>+I45+I47+I49</f>
        <v>141438</v>
      </c>
      <c r="J52" s="146">
        <f>+J45+J47+J49</f>
        <v>82229</v>
      </c>
      <c r="Q52" t="s">
        <v>268</v>
      </c>
      <c r="S52" s="146">
        <f>+S45+S47+S49</f>
        <v>131772</v>
      </c>
      <c r="T52" s="28">
        <f>SUM(T5:T50)</f>
        <v>313370</v>
      </c>
      <c r="AA52" t="s">
        <v>268</v>
      </c>
      <c r="AC52" s="146">
        <f>+AC45+AC47+AC49</f>
        <v>0</v>
      </c>
      <c r="AD52" s="28">
        <f>SUM(AD5:AD50)</f>
        <v>0</v>
      </c>
    </row>
    <row r="53" spans="2:43" x14ac:dyDescent="0.25">
      <c r="G53" t="s">
        <v>269</v>
      </c>
      <c r="I53" s="146">
        <f>+I46+I48+I50</f>
        <v>141942</v>
      </c>
      <c r="J53" s="146">
        <f>+J46+J48+J50</f>
        <v>82899</v>
      </c>
      <c r="Q53" t="s">
        <v>269</v>
      </c>
      <c r="S53" s="146">
        <f>+S46+S48+S50</f>
        <v>131197</v>
      </c>
      <c r="AA53" t="s">
        <v>269</v>
      </c>
      <c r="AC53" s="146">
        <f>+AC46+AC48+AC50</f>
        <v>0</v>
      </c>
    </row>
    <row r="56" spans="2:43" x14ac:dyDescent="0.25">
      <c r="G56" t="s">
        <v>266</v>
      </c>
      <c r="I56" s="28">
        <f>I52+I53+I39+I40+I34+I35+I36+I30+I31+I26+I27+I18+I19+I14+I15+I22+I20</f>
        <v>587106</v>
      </c>
      <c r="J56" s="28">
        <f>J52+J53+J39+J40+J34+J35+J36+J30+J31+J26+J27+J18+J19+J14+J15+J22+J20</f>
        <v>342970</v>
      </c>
      <c r="K56" s="137">
        <f>J58/I56</f>
        <v>1.1331752698831217</v>
      </c>
    </row>
    <row r="58" spans="2:43" x14ac:dyDescent="0.25">
      <c r="J58">
        <v>665294</v>
      </c>
    </row>
    <row r="63" spans="2:43" ht="15.75" thickBot="1" x14ac:dyDescent="0.3">
      <c r="B63" s="747" t="s">
        <v>908</v>
      </c>
      <c r="C63" s="747"/>
      <c r="D63" s="747"/>
      <c r="E63" s="117"/>
      <c r="F63" s="116"/>
      <c r="G63" s="117"/>
      <c r="H63" s="117"/>
    </row>
    <row r="64" spans="2:43" x14ac:dyDescent="0.25">
      <c r="B64" t="s">
        <v>235</v>
      </c>
    </row>
    <row r="65" spans="2:10" ht="15.75" thickBot="1" x14ac:dyDescent="0.3">
      <c r="B65" t="s">
        <v>33</v>
      </c>
      <c r="E65" t="s">
        <v>236</v>
      </c>
      <c r="F65" t="s">
        <v>237</v>
      </c>
      <c r="G65" t="s">
        <v>238</v>
      </c>
      <c r="H65" t="s">
        <v>239</v>
      </c>
      <c r="I65" t="s">
        <v>240</v>
      </c>
      <c r="J65" t="s">
        <v>241</v>
      </c>
    </row>
    <row r="66" spans="2:10" ht="15.75" thickBot="1" x14ac:dyDescent="0.3">
      <c r="B66" s="721" t="s">
        <v>242</v>
      </c>
      <c r="C66" s="722"/>
      <c r="D66" s="114" t="s">
        <v>243</v>
      </c>
      <c r="E66" s="117">
        <v>21753</v>
      </c>
      <c r="F66" s="117">
        <v>7513</v>
      </c>
      <c r="G66" s="117">
        <v>37120</v>
      </c>
      <c r="H66" s="117">
        <v>24141</v>
      </c>
      <c r="I66" s="141">
        <f>+E66+F66+G66+G66+H66+H66</f>
        <v>151788</v>
      </c>
      <c r="J66" s="28">
        <f>+E66+F66+G66+H66</f>
        <v>90527</v>
      </c>
    </row>
    <row r="67" spans="2:10" ht="15.75" thickBot="1" x14ac:dyDescent="0.3">
      <c r="B67" s="723"/>
      <c r="C67" s="724"/>
      <c r="D67" s="116" t="s">
        <v>244</v>
      </c>
      <c r="E67" s="115">
        <v>27174</v>
      </c>
      <c r="F67" s="115">
        <v>672</v>
      </c>
      <c r="G67" s="115">
        <v>53212</v>
      </c>
      <c r="H67" s="115">
        <v>5121</v>
      </c>
      <c r="I67" s="141">
        <f t="shared" ref="I67:I74" si="12">+E67+F67+G67+G67+H67+H67</f>
        <v>144512</v>
      </c>
      <c r="J67" s="28">
        <f t="shared" ref="J67:J73" si="13">+E67+F67+G67+H67</f>
        <v>86179</v>
      </c>
    </row>
    <row r="68" spans="2:10" ht="15.75" thickBot="1" x14ac:dyDescent="0.3">
      <c r="B68" s="741" t="s">
        <v>245</v>
      </c>
      <c r="C68" s="742"/>
      <c r="D68" s="114" t="s">
        <v>243</v>
      </c>
      <c r="E68" s="115">
        <v>7673</v>
      </c>
      <c r="F68" s="115">
        <v>6884</v>
      </c>
      <c r="G68" s="115">
        <v>25859</v>
      </c>
      <c r="H68" s="115">
        <v>9831</v>
      </c>
      <c r="I68" s="141">
        <f t="shared" si="12"/>
        <v>85937</v>
      </c>
      <c r="J68" s="28">
        <f t="shared" si="13"/>
        <v>50247</v>
      </c>
    </row>
    <row r="69" spans="2:10" ht="15.75" thickBot="1" x14ac:dyDescent="0.3">
      <c r="B69" s="743"/>
      <c r="C69" s="744"/>
      <c r="D69" s="116" t="s">
        <v>244</v>
      </c>
      <c r="E69" s="117">
        <v>14738</v>
      </c>
      <c r="F69" s="117">
        <v>488</v>
      </c>
      <c r="G69" s="117">
        <v>36388</v>
      </c>
      <c r="H69" s="117">
        <v>2232</v>
      </c>
      <c r="I69" s="141">
        <f t="shared" si="12"/>
        <v>92466</v>
      </c>
      <c r="J69" s="28">
        <f t="shared" si="13"/>
        <v>53846</v>
      </c>
    </row>
    <row r="70" spans="2:10" ht="15.75" thickBot="1" x14ac:dyDescent="0.3">
      <c r="B70" s="735" t="s">
        <v>246</v>
      </c>
      <c r="C70" s="736"/>
      <c r="D70" s="114" t="s">
        <v>243</v>
      </c>
      <c r="E70" s="117">
        <v>1430</v>
      </c>
      <c r="F70" s="115">
        <v>30</v>
      </c>
      <c r="G70" s="115">
        <v>4459</v>
      </c>
      <c r="H70" s="114">
        <v>374</v>
      </c>
      <c r="I70" s="141">
        <f t="shared" si="12"/>
        <v>11126</v>
      </c>
      <c r="J70" s="28">
        <f t="shared" si="13"/>
        <v>6293</v>
      </c>
    </row>
    <row r="71" spans="2:10" ht="15.75" thickBot="1" x14ac:dyDescent="0.3">
      <c r="B71" s="737"/>
      <c r="C71" s="738"/>
      <c r="D71" s="116" t="s">
        <v>244</v>
      </c>
      <c r="E71" s="117">
        <v>1498</v>
      </c>
      <c r="F71" s="117">
        <v>337</v>
      </c>
      <c r="G71" s="117">
        <v>4369</v>
      </c>
      <c r="H71" s="117">
        <v>522</v>
      </c>
      <c r="I71" s="141">
        <f t="shared" si="12"/>
        <v>11617</v>
      </c>
      <c r="J71" s="28">
        <f t="shared" si="13"/>
        <v>6726</v>
      </c>
    </row>
    <row r="72" spans="2:10" ht="15.75" thickBot="1" x14ac:dyDescent="0.3">
      <c r="B72" s="739" t="s">
        <v>247</v>
      </c>
      <c r="C72" s="740"/>
      <c r="D72" s="118" t="s">
        <v>244</v>
      </c>
      <c r="E72" s="119">
        <v>3</v>
      </c>
      <c r="F72" s="118"/>
      <c r="G72" s="119">
        <v>57</v>
      </c>
      <c r="H72" s="119"/>
      <c r="I72" s="141">
        <f t="shared" si="12"/>
        <v>117</v>
      </c>
      <c r="J72" s="28">
        <f t="shared" si="13"/>
        <v>60</v>
      </c>
    </row>
    <row r="73" spans="2:10" ht="15.75" thickBot="1" x14ac:dyDescent="0.3">
      <c r="B73" s="735" t="s">
        <v>248</v>
      </c>
      <c r="C73" s="736"/>
      <c r="D73" s="114" t="s">
        <v>243</v>
      </c>
      <c r="E73" s="114">
        <v>2</v>
      </c>
      <c r="F73" s="115"/>
      <c r="G73" s="115">
        <v>3</v>
      </c>
      <c r="H73" s="114"/>
      <c r="I73" s="141">
        <f t="shared" si="12"/>
        <v>8</v>
      </c>
      <c r="J73" s="28">
        <f t="shared" si="13"/>
        <v>5</v>
      </c>
    </row>
    <row r="74" spans="2:10" ht="15.75" thickBot="1" x14ac:dyDescent="0.3">
      <c r="B74" s="737" t="s">
        <v>248</v>
      </c>
      <c r="C74" s="738"/>
      <c r="D74" s="116" t="s">
        <v>244</v>
      </c>
      <c r="E74" s="117">
        <v>39</v>
      </c>
      <c r="F74" s="117"/>
      <c r="G74" s="117">
        <v>9</v>
      </c>
      <c r="H74" s="117"/>
      <c r="I74" s="141">
        <f t="shared" si="12"/>
        <v>57</v>
      </c>
      <c r="J74" s="28">
        <f>+E74+F74+G74+H74</f>
        <v>48</v>
      </c>
    </row>
    <row r="75" spans="2:10" x14ac:dyDescent="0.25">
      <c r="G75" t="s">
        <v>249</v>
      </c>
      <c r="I75" s="146">
        <f>+I66+I68+I70+I73</f>
        <v>248859</v>
      </c>
      <c r="J75" s="146">
        <f>+J66+J68+J70+J73</f>
        <v>147072</v>
      </c>
    </row>
    <row r="76" spans="2:10" x14ac:dyDescent="0.25">
      <c r="G76" t="s">
        <v>250</v>
      </c>
      <c r="I76" s="146">
        <f>+I67+I69+I71+I74+I72</f>
        <v>248769</v>
      </c>
      <c r="J76" s="146">
        <f>+J67+J69+J71+J74+J72</f>
        <v>146859</v>
      </c>
    </row>
    <row r="77" spans="2:10" x14ac:dyDescent="0.25">
      <c r="I77" s="105"/>
    </row>
    <row r="78" spans="2:10" ht="15.75" thickBot="1" x14ac:dyDescent="0.3">
      <c r="B78" t="s">
        <v>35</v>
      </c>
      <c r="I78" s="105"/>
    </row>
    <row r="79" spans="2:10" x14ac:dyDescent="0.25">
      <c r="B79" s="741" t="s">
        <v>251</v>
      </c>
      <c r="C79" s="742"/>
      <c r="D79" s="114" t="s">
        <v>243</v>
      </c>
      <c r="E79" s="115">
        <v>4356</v>
      </c>
      <c r="F79" s="115">
        <v>1569</v>
      </c>
      <c r="G79" s="115">
        <v>13866</v>
      </c>
      <c r="H79" s="115">
        <v>2272</v>
      </c>
      <c r="I79" s="143">
        <f>+E79+F79+G79+G79+H79+H79</f>
        <v>38201</v>
      </c>
      <c r="J79" s="28">
        <f>+E79+F79+G79+H79</f>
        <v>22063</v>
      </c>
    </row>
    <row r="80" spans="2:10" ht="15.75" thickBot="1" x14ac:dyDescent="0.3">
      <c r="B80" s="743"/>
      <c r="C80" s="744"/>
      <c r="D80" s="116" t="s">
        <v>244</v>
      </c>
      <c r="E80" s="117">
        <v>5852</v>
      </c>
      <c r="F80" s="117">
        <v>409</v>
      </c>
      <c r="G80" s="117">
        <v>12504</v>
      </c>
      <c r="H80" s="117">
        <v>4323</v>
      </c>
      <c r="I80" s="144">
        <f>+E80+F80+G80+G80+H80+H80</f>
        <v>39915</v>
      </c>
      <c r="J80" s="28">
        <f>+E80+F80+G80+H80</f>
        <v>23088</v>
      </c>
    </row>
    <row r="81" spans="2:10" ht="15.75" thickBot="1" x14ac:dyDescent="0.3">
      <c r="B81" s="739" t="s">
        <v>252</v>
      </c>
      <c r="C81" s="740"/>
      <c r="D81" s="118" t="s">
        <v>244</v>
      </c>
      <c r="E81" s="119"/>
      <c r="F81" s="118"/>
      <c r="G81" s="119"/>
      <c r="H81" s="119"/>
      <c r="I81" s="144">
        <f>+E81+F81+G81+G81+H81+H81</f>
        <v>0</v>
      </c>
      <c r="J81" s="28">
        <f>+E81+F81+G81+H81</f>
        <v>0</v>
      </c>
    </row>
    <row r="82" spans="2:10" x14ac:dyDescent="0.25">
      <c r="B82" s="725" t="s">
        <v>253</v>
      </c>
      <c r="C82" s="726"/>
      <c r="D82" s="114" t="s">
        <v>243</v>
      </c>
      <c r="E82" s="115"/>
      <c r="F82" s="115"/>
      <c r="G82" s="115"/>
      <c r="H82" s="115"/>
      <c r="I82" s="143">
        <f>+E82+F82+G82+G82+H82+H82</f>
        <v>0</v>
      </c>
      <c r="J82" s="28">
        <f>+E82+F82+G82+H82</f>
        <v>0</v>
      </c>
    </row>
    <row r="83" spans="2:10" ht="15.75" thickBot="1" x14ac:dyDescent="0.3">
      <c r="B83" s="727"/>
      <c r="C83" s="728"/>
      <c r="D83" s="116" t="s">
        <v>244</v>
      </c>
      <c r="E83" s="117">
        <v>32</v>
      </c>
      <c r="F83" s="117"/>
      <c r="G83" s="117">
        <v>65</v>
      </c>
      <c r="H83" s="117"/>
      <c r="I83" s="144">
        <f>+E83+F83+G83+G83+H83+H83</f>
        <v>162</v>
      </c>
      <c r="J83" s="28">
        <f>+E83+F83+G83+H83</f>
        <v>97</v>
      </c>
    </row>
    <row r="84" spans="2:10" x14ac:dyDescent="0.25">
      <c r="G84" t="s">
        <v>254</v>
      </c>
      <c r="I84" s="146">
        <f>I79+I82</f>
        <v>38201</v>
      </c>
      <c r="J84" s="146">
        <f>J79</f>
        <v>22063</v>
      </c>
    </row>
    <row r="85" spans="2:10" x14ac:dyDescent="0.25">
      <c r="G85" t="s">
        <v>255</v>
      </c>
      <c r="I85" s="146">
        <f>I80+I81+I83</f>
        <v>40077</v>
      </c>
      <c r="J85" s="146">
        <f>J80+J81+J83</f>
        <v>23185</v>
      </c>
    </row>
    <row r="86" spans="2:10" ht="15.75" thickBot="1" x14ac:dyDescent="0.3">
      <c r="B86" t="s">
        <v>198</v>
      </c>
      <c r="I86" s="105"/>
    </row>
    <row r="87" spans="2:10" x14ac:dyDescent="0.25">
      <c r="B87" s="735" t="s">
        <v>256</v>
      </c>
      <c r="C87" s="736"/>
      <c r="D87" s="114" t="s">
        <v>243</v>
      </c>
      <c r="E87" s="115"/>
      <c r="F87" s="115">
        <v>1618</v>
      </c>
      <c r="G87" s="115"/>
      <c r="H87" s="115">
        <v>13130</v>
      </c>
      <c r="I87" s="143">
        <f>+E87+F87+G87+G87+H87+H87</f>
        <v>27878</v>
      </c>
      <c r="J87" s="28">
        <f>+E87+F87+G87+H87</f>
        <v>14748</v>
      </c>
    </row>
    <row r="88" spans="2:10" ht="15.75" thickBot="1" x14ac:dyDescent="0.3">
      <c r="B88" s="737"/>
      <c r="C88" s="738"/>
      <c r="D88" s="116" t="s">
        <v>244</v>
      </c>
      <c r="E88" s="117"/>
      <c r="F88" s="117">
        <v>762</v>
      </c>
      <c r="G88" s="117"/>
      <c r="H88" s="117">
        <v>4522</v>
      </c>
      <c r="I88" s="144">
        <f>+E88+F88+G88+G88+H88+H88</f>
        <v>9806</v>
      </c>
      <c r="J88" s="28">
        <f>+E88+F88+G88+H88</f>
        <v>5284</v>
      </c>
    </row>
    <row r="89" spans="2:10" x14ac:dyDescent="0.25">
      <c r="I89" s="105"/>
    </row>
    <row r="90" spans="2:10" ht="15.75" thickBot="1" x14ac:dyDescent="0.3">
      <c r="B90" t="s">
        <v>230</v>
      </c>
      <c r="I90" s="105"/>
    </row>
    <row r="91" spans="2:10" x14ac:dyDescent="0.25">
      <c r="B91" s="721" t="s">
        <v>259</v>
      </c>
      <c r="C91" s="722"/>
      <c r="D91" s="114" t="s">
        <v>243</v>
      </c>
      <c r="E91" s="115">
        <v>4</v>
      </c>
      <c r="F91" s="115">
        <v>38</v>
      </c>
      <c r="G91" s="115">
        <v>7</v>
      </c>
      <c r="H91" s="115">
        <v>374</v>
      </c>
      <c r="I91" s="143">
        <f>+E91+F91+G91+G91+H91+H91</f>
        <v>804</v>
      </c>
      <c r="J91" s="28">
        <f>+E91+F91+G91+H91</f>
        <v>423</v>
      </c>
    </row>
    <row r="92" spans="2:10" ht="15.75" thickBot="1" x14ac:dyDescent="0.3">
      <c r="B92" s="723"/>
      <c r="C92" s="724"/>
      <c r="D92" s="116" t="s">
        <v>244</v>
      </c>
      <c r="E92" s="117">
        <v>14</v>
      </c>
      <c r="F92" s="117"/>
      <c r="G92" s="117">
        <v>332</v>
      </c>
      <c r="H92" s="117">
        <v>9</v>
      </c>
      <c r="I92" s="144">
        <f>+E92+F92+G92+G92+H92+H92</f>
        <v>696</v>
      </c>
      <c r="J92" s="28">
        <f>+E92+F92+G92+H92</f>
        <v>355</v>
      </c>
    </row>
    <row r="93" spans="2:10" x14ac:dyDescent="0.25">
      <c r="I93" s="105"/>
    </row>
    <row r="94" spans="2:10" ht="15.75" thickBot="1" x14ac:dyDescent="0.3">
      <c r="B94" t="s">
        <v>200</v>
      </c>
      <c r="I94" s="105"/>
    </row>
    <row r="95" spans="2:10" ht="15.75" thickBot="1" x14ac:dyDescent="0.3">
      <c r="B95" s="721" t="s">
        <v>261</v>
      </c>
      <c r="C95" s="722"/>
      <c r="D95" s="114" t="s">
        <v>243</v>
      </c>
      <c r="E95" s="117">
        <v>2</v>
      </c>
      <c r="F95" s="117">
        <v>7</v>
      </c>
      <c r="G95" s="117">
        <v>7521</v>
      </c>
      <c r="H95" s="117">
        <v>1082</v>
      </c>
      <c r="I95" s="143">
        <f>+E95+F95+G95+G95+H95+H95</f>
        <v>17215</v>
      </c>
      <c r="J95" s="28">
        <f>+E95+F95+G95+H95</f>
        <v>8612</v>
      </c>
    </row>
    <row r="96" spans="2:10" ht="15.75" thickBot="1" x14ac:dyDescent="0.3">
      <c r="B96" s="723"/>
      <c r="C96" s="724"/>
      <c r="D96" s="116" t="s">
        <v>244</v>
      </c>
      <c r="E96" s="115">
        <v>2</v>
      </c>
      <c r="F96" s="115">
        <v>1</v>
      </c>
      <c r="G96" s="115">
        <v>925</v>
      </c>
      <c r="H96" s="115">
        <v>5915</v>
      </c>
      <c r="I96" s="144">
        <f>+E96+F96+G96+G96+H96+H96</f>
        <v>13683</v>
      </c>
      <c r="J96" s="28">
        <f>+E96+F96+G96+H96</f>
        <v>6843</v>
      </c>
    </row>
    <row r="97" spans="2:10" ht="15.75" thickBot="1" x14ac:dyDescent="0.3">
      <c r="B97" s="739" t="s">
        <v>262</v>
      </c>
      <c r="C97" s="740"/>
      <c r="D97" s="118" t="s">
        <v>243</v>
      </c>
      <c r="E97" s="117"/>
      <c r="F97" s="117"/>
      <c r="G97" s="117"/>
      <c r="H97" s="117"/>
      <c r="I97" s="145">
        <f>+E97+F97+G97+G97+H97+H97</f>
        <v>0</v>
      </c>
      <c r="J97" s="28">
        <f>+E97+F97+G97+H97</f>
        <v>0</v>
      </c>
    </row>
    <row r="98" spans="2:10" x14ac:dyDescent="0.25">
      <c r="I98" s="105"/>
    </row>
    <row r="99" spans="2:10" ht="15.75" thickBot="1" x14ac:dyDescent="0.3">
      <c r="B99" t="s">
        <v>229</v>
      </c>
      <c r="I99" s="105"/>
    </row>
    <row r="100" spans="2:10" x14ac:dyDescent="0.25">
      <c r="B100" s="721" t="s">
        <v>263</v>
      </c>
      <c r="C100" s="722"/>
      <c r="D100" s="114" t="s">
        <v>243</v>
      </c>
      <c r="E100" s="115">
        <v>7</v>
      </c>
      <c r="F100" s="115">
        <v>700</v>
      </c>
      <c r="G100" s="115"/>
      <c r="H100" s="115">
        <v>364</v>
      </c>
      <c r="I100" s="143">
        <f>+E100+F100+G100+G100+H100+H100</f>
        <v>1435</v>
      </c>
      <c r="J100" s="28">
        <f>+E100+F100+G100+H100</f>
        <v>1071</v>
      </c>
    </row>
    <row r="101" spans="2:10" ht="15.75" thickBot="1" x14ac:dyDescent="0.3">
      <c r="B101" s="723"/>
      <c r="C101" s="724"/>
      <c r="D101" s="116" t="s">
        <v>244</v>
      </c>
      <c r="E101" s="117">
        <v>705</v>
      </c>
      <c r="F101" s="117"/>
      <c r="G101" s="117">
        <v>282</v>
      </c>
      <c r="H101" s="117"/>
      <c r="I101" s="144">
        <f>+E101+F101+G101+G101+H101+H101</f>
        <v>1269</v>
      </c>
      <c r="J101" s="28">
        <f>+E101+F101+G101+H101</f>
        <v>987</v>
      </c>
    </row>
    <row r="102" spans="2:10" x14ac:dyDescent="0.25">
      <c r="I102" s="105"/>
    </row>
    <row r="103" spans="2:10" x14ac:dyDescent="0.25">
      <c r="I103" s="105"/>
    </row>
    <row r="104" spans="2:10" x14ac:dyDescent="0.25">
      <c r="I104" s="105"/>
    </row>
    <row r="105" spans="2:10" ht="15.75" thickBot="1" x14ac:dyDescent="0.3">
      <c r="B105" t="s">
        <v>195</v>
      </c>
      <c r="I105" s="105"/>
    </row>
    <row r="106" spans="2:10" x14ac:dyDescent="0.25">
      <c r="B106" s="741" t="s">
        <v>264</v>
      </c>
      <c r="C106" s="742"/>
      <c r="D106" s="114" t="s">
        <v>243</v>
      </c>
      <c r="E106" s="115">
        <v>12244</v>
      </c>
      <c r="F106" s="115">
        <v>4436</v>
      </c>
      <c r="G106" s="115">
        <v>11081</v>
      </c>
      <c r="H106" s="115">
        <v>20324</v>
      </c>
      <c r="I106" s="143">
        <f t="shared" ref="I106:I111" si="14">+E106+F106+G106+G106+H106+H106</f>
        <v>79490</v>
      </c>
      <c r="J106" s="28">
        <f t="shared" ref="J106:J111" si="15">+E106+F106+G106+H106</f>
        <v>48085</v>
      </c>
    </row>
    <row r="107" spans="2:10" ht="15.75" thickBot="1" x14ac:dyDescent="0.3">
      <c r="B107" s="743"/>
      <c r="C107" s="744"/>
      <c r="D107" s="116" t="s">
        <v>244</v>
      </c>
      <c r="E107" s="117">
        <v>15523</v>
      </c>
      <c r="F107" s="117">
        <v>331</v>
      </c>
      <c r="G107" s="117">
        <v>37950</v>
      </c>
      <c r="H107" s="117">
        <v>186</v>
      </c>
      <c r="I107" s="144">
        <f t="shared" si="14"/>
        <v>92126</v>
      </c>
      <c r="J107" s="28">
        <f t="shared" si="15"/>
        <v>53990</v>
      </c>
    </row>
    <row r="108" spans="2:10" x14ac:dyDescent="0.25">
      <c r="B108" s="721" t="s">
        <v>265</v>
      </c>
      <c r="C108" s="722"/>
      <c r="D108" s="114" t="s">
        <v>243</v>
      </c>
      <c r="E108" s="115">
        <v>4957</v>
      </c>
      <c r="F108" s="115">
        <v>8449</v>
      </c>
      <c r="G108" s="115">
        <v>5951</v>
      </c>
      <c r="H108" s="115">
        <v>23713</v>
      </c>
      <c r="I108" s="143">
        <f t="shared" si="14"/>
        <v>72734</v>
      </c>
      <c r="J108" s="28">
        <f t="shared" si="15"/>
        <v>43070</v>
      </c>
    </row>
    <row r="109" spans="2:10" ht="15.75" thickBot="1" x14ac:dyDescent="0.3">
      <c r="B109" s="723"/>
      <c r="C109" s="724"/>
      <c r="D109" s="116" t="s">
        <v>244</v>
      </c>
      <c r="E109" s="117">
        <v>12266</v>
      </c>
      <c r="F109" s="116">
        <v>699</v>
      </c>
      <c r="G109" s="117">
        <v>28964</v>
      </c>
      <c r="H109" s="116"/>
      <c r="I109" s="144">
        <f t="shared" si="14"/>
        <v>70893</v>
      </c>
      <c r="J109" s="28">
        <f t="shared" si="15"/>
        <v>41929</v>
      </c>
    </row>
    <row r="110" spans="2:10" x14ac:dyDescent="0.25">
      <c r="B110" s="721" t="s">
        <v>267</v>
      </c>
      <c r="C110" s="722"/>
      <c r="D110" s="114" t="s">
        <v>243</v>
      </c>
      <c r="E110" s="115">
        <v>2841</v>
      </c>
      <c r="F110" s="115">
        <v>9222</v>
      </c>
      <c r="G110" s="115">
        <v>9466</v>
      </c>
      <c r="H110" s="115">
        <v>32030</v>
      </c>
      <c r="I110" s="143">
        <f t="shared" si="14"/>
        <v>95055</v>
      </c>
      <c r="J110" s="28">
        <f t="shared" si="15"/>
        <v>53559</v>
      </c>
    </row>
    <row r="111" spans="2:10" ht="15.75" thickBot="1" x14ac:dyDescent="0.3">
      <c r="B111" s="723"/>
      <c r="C111" s="724"/>
      <c r="D111" s="116" t="s">
        <v>244</v>
      </c>
      <c r="E111" s="117">
        <v>11559</v>
      </c>
      <c r="F111" s="117"/>
      <c r="G111" s="117">
        <v>37251</v>
      </c>
      <c r="H111" s="117">
        <v>100</v>
      </c>
      <c r="I111" s="144">
        <f t="shared" si="14"/>
        <v>86261</v>
      </c>
      <c r="J111" s="28">
        <f t="shared" si="15"/>
        <v>48910</v>
      </c>
    </row>
    <row r="112" spans="2:10" x14ac:dyDescent="0.25">
      <c r="I112" s="105"/>
    </row>
    <row r="113" spans="2:10" x14ac:dyDescent="0.25">
      <c r="G113" t="s">
        <v>268</v>
      </c>
      <c r="I113" s="146">
        <f>+I106+I108+I110</f>
        <v>247279</v>
      </c>
      <c r="J113" s="146">
        <f>+J106+J108+J110</f>
        <v>144714</v>
      </c>
    </row>
    <row r="114" spans="2:10" x14ac:dyDescent="0.25">
      <c r="G114" t="s">
        <v>269</v>
      </c>
      <c r="I114" s="146">
        <f>+I107+I109+I111</f>
        <v>249280</v>
      </c>
      <c r="J114" s="146">
        <f>+J107+J109+J111</f>
        <v>144829</v>
      </c>
    </row>
    <row r="122" spans="2:10" x14ac:dyDescent="0.25">
      <c r="I122" s="105"/>
    </row>
    <row r="123" spans="2:10" x14ac:dyDescent="0.25">
      <c r="I123" s="105"/>
    </row>
    <row r="124" spans="2:10" ht="15.75" hidden="1" thickBot="1" x14ac:dyDescent="0.3">
      <c r="B124" t="s">
        <v>195</v>
      </c>
      <c r="I124" s="105"/>
    </row>
    <row r="125" spans="2:10" hidden="1" x14ac:dyDescent="0.25">
      <c r="B125" s="741" t="s">
        <v>264</v>
      </c>
      <c r="C125" s="742"/>
      <c r="D125" s="114" t="s">
        <v>243</v>
      </c>
      <c r="E125" s="115">
        <v>9367</v>
      </c>
      <c r="F125" s="115">
        <v>3232</v>
      </c>
      <c r="G125" s="115">
        <v>10045</v>
      </c>
      <c r="H125" s="115">
        <v>12384</v>
      </c>
      <c r="I125" s="143">
        <f t="shared" ref="I125:I130" si="16">+E125+F125+G125+G125+H125+H125</f>
        <v>57457</v>
      </c>
      <c r="J125" s="28">
        <f t="shared" ref="J125:J130" si="17">+E125+F125+G125+H125</f>
        <v>35028</v>
      </c>
    </row>
    <row r="126" spans="2:10" ht="15.75" hidden="1" thickBot="1" x14ac:dyDescent="0.3">
      <c r="B126" s="743"/>
      <c r="C126" s="744"/>
      <c r="D126" s="116" t="s">
        <v>244</v>
      </c>
      <c r="E126" s="117">
        <v>9041</v>
      </c>
      <c r="F126" s="117">
        <v>1000</v>
      </c>
      <c r="G126" s="117">
        <v>21205</v>
      </c>
      <c r="H126" s="117">
        <v>1</v>
      </c>
      <c r="I126" s="144">
        <f t="shared" si="16"/>
        <v>52453</v>
      </c>
      <c r="J126" s="28">
        <f t="shared" si="17"/>
        <v>31247</v>
      </c>
    </row>
    <row r="127" spans="2:10" hidden="1" x14ac:dyDescent="0.25">
      <c r="B127" s="721" t="s">
        <v>265</v>
      </c>
      <c r="C127" s="722"/>
      <c r="D127" s="114" t="s">
        <v>243</v>
      </c>
      <c r="E127" s="115">
        <v>4479</v>
      </c>
      <c r="F127" s="115">
        <v>2018</v>
      </c>
      <c r="G127" s="115">
        <v>4568</v>
      </c>
      <c r="H127" s="115">
        <v>8481</v>
      </c>
      <c r="I127" s="143">
        <f t="shared" si="16"/>
        <v>32595</v>
      </c>
      <c r="J127" s="28">
        <f t="shared" si="17"/>
        <v>19546</v>
      </c>
    </row>
    <row r="128" spans="2:10" ht="15.75" hidden="1" thickBot="1" x14ac:dyDescent="0.3">
      <c r="B128" s="723"/>
      <c r="C128" s="724"/>
      <c r="D128" s="116" t="s">
        <v>244</v>
      </c>
      <c r="E128" s="117">
        <v>5805</v>
      </c>
      <c r="F128" s="116">
        <v>0</v>
      </c>
      <c r="G128" s="117">
        <v>13401</v>
      </c>
      <c r="H128" s="116">
        <v>60</v>
      </c>
      <c r="I128" s="144">
        <f t="shared" si="16"/>
        <v>32727</v>
      </c>
      <c r="J128" s="28">
        <f t="shared" si="17"/>
        <v>19266</v>
      </c>
    </row>
    <row r="129" spans="2:10" hidden="1" x14ac:dyDescent="0.25">
      <c r="B129" s="721" t="s">
        <v>267</v>
      </c>
      <c r="C129" s="722"/>
      <c r="D129" s="114" t="s">
        <v>243</v>
      </c>
      <c r="E129" s="115">
        <v>1658</v>
      </c>
      <c r="F129" s="115">
        <v>3994</v>
      </c>
      <c r="G129" s="115">
        <v>3751</v>
      </c>
      <c r="H129" s="115">
        <v>14283</v>
      </c>
      <c r="I129" s="143">
        <f t="shared" si="16"/>
        <v>41720</v>
      </c>
      <c r="J129" s="28">
        <f t="shared" si="17"/>
        <v>23686</v>
      </c>
    </row>
    <row r="130" spans="2:10" ht="15.75" hidden="1" thickBot="1" x14ac:dyDescent="0.3">
      <c r="B130" s="723"/>
      <c r="C130" s="724"/>
      <c r="D130" s="116" t="s">
        <v>244</v>
      </c>
      <c r="E130" s="117">
        <v>8455</v>
      </c>
      <c r="F130" s="117">
        <v>0</v>
      </c>
      <c r="G130" s="117">
        <v>18675</v>
      </c>
      <c r="H130" s="117">
        <v>106</v>
      </c>
      <c r="I130" s="144">
        <f t="shared" si="16"/>
        <v>46017</v>
      </c>
      <c r="J130" s="28">
        <f t="shared" si="17"/>
        <v>27236</v>
      </c>
    </row>
    <row r="131" spans="2:10" hidden="1" x14ac:dyDescent="0.25">
      <c r="I131" s="105"/>
    </row>
    <row r="132" spans="2:10" hidden="1" x14ac:dyDescent="0.25">
      <c r="G132" t="s">
        <v>268</v>
      </c>
      <c r="I132" s="146">
        <f>+I125+I127+I129</f>
        <v>131772</v>
      </c>
      <c r="J132" s="28">
        <f>SUM(J88:J130)</f>
        <v>758670</v>
      </c>
    </row>
    <row r="133" spans="2:10" hidden="1" x14ac:dyDescent="0.25">
      <c r="G133" t="s">
        <v>269</v>
      </c>
      <c r="I133" s="146">
        <f>+I126+I128+I130</f>
        <v>131197</v>
      </c>
    </row>
  </sheetData>
  <mergeCells count="81">
    <mergeCell ref="B108:C109"/>
    <mergeCell ref="B110:C111"/>
    <mergeCell ref="B91:C92"/>
    <mergeCell ref="B95:C96"/>
    <mergeCell ref="B97:C97"/>
    <mergeCell ref="B100:C101"/>
    <mergeCell ref="B106:C107"/>
    <mergeCell ref="B73:C74"/>
    <mergeCell ref="B79:C80"/>
    <mergeCell ref="B81:C81"/>
    <mergeCell ref="B82:C83"/>
    <mergeCell ref="B87:C88"/>
    <mergeCell ref="AO30:AQ30"/>
    <mergeCell ref="AO41:AQ41"/>
    <mergeCell ref="AG39:AG40"/>
    <mergeCell ref="AG41:AG42"/>
    <mergeCell ref="AG43:AG44"/>
    <mergeCell ref="B34:C35"/>
    <mergeCell ref="B36:C36"/>
    <mergeCell ref="B20:C20"/>
    <mergeCell ref="B21:C22"/>
    <mergeCell ref="AG45:AG47"/>
    <mergeCell ref="AG28:AI28"/>
    <mergeCell ref="AG29:AK29"/>
    <mergeCell ref="AG31:AG32"/>
    <mergeCell ref="AG33:AG34"/>
    <mergeCell ref="AG35:AG36"/>
    <mergeCell ref="AG37:AG38"/>
    <mergeCell ref="V45:W46"/>
    <mergeCell ref="V47:W48"/>
    <mergeCell ref="B11:C11"/>
    <mergeCell ref="B12:C13"/>
    <mergeCell ref="B26:C27"/>
    <mergeCell ref="B18:C19"/>
    <mergeCell ref="B30:C31"/>
    <mergeCell ref="B127:C128"/>
    <mergeCell ref="B129:C130"/>
    <mergeCell ref="L36:M36"/>
    <mergeCell ref="L39:M40"/>
    <mergeCell ref="L45:M46"/>
    <mergeCell ref="L47:M48"/>
    <mergeCell ref="L49:M50"/>
    <mergeCell ref="B49:C50"/>
    <mergeCell ref="B45:C46"/>
    <mergeCell ref="B47:C48"/>
    <mergeCell ref="B39:C40"/>
    <mergeCell ref="B63:D63"/>
    <mergeCell ref="B66:C67"/>
    <mergeCell ref="B68:C69"/>
    <mergeCell ref="B70:C71"/>
    <mergeCell ref="B72:C72"/>
    <mergeCell ref="V2:X2"/>
    <mergeCell ref="B125:C126"/>
    <mergeCell ref="L12:M13"/>
    <mergeCell ref="L18:M19"/>
    <mergeCell ref="L26:M27"/>
    <mergeCell ref="L30:M31"/>
    <mergeCell ref="L34:M35"/>
    <mergeCell ref="L2:N2"/>
    <mergeCell ref="L5:M6"/>
    <mergeCell ref="L7:M8"/>
    <mergeCell ref="L9:M10"/>
    <mergeCell ref="L11:M11"/>
    <mergeCell ref="B2:D2"/>
    <mergeCell ref="B5:C6"/>
    <mergeCell ref="B7:C8"/>
    <mergeCell ref="B9:C10"/>
    <mergeCell ref="V5:W6"/>
    <mergeCell ref="V7:W8"/>
    <mergeCell ref="V9:W10"/>
    <mergeCell ref="V13:W14"/>
    <mergeCell ref="V11:W12"/>
    <mergeCell ref="V49:W50"/>
    <mergeCell ref="L20:M21"/>
    <mergeCell ref="V19:W20"/>
    <mergeCell ref="V21:W21"/>
    <mergeCell ref="V26:W27"/>
    <mergeCell ref="V30:W31"/>
    <mergeCell ref="V34:W35"/>
    <mergeCell ref="V36:W36"/>
    <mergeCell ref="V39:W4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2"/>
  <sheetViews>
    <sheetView showGridLines="0" zoomScale="80" zoomScaleNormal="80" workbookViewId="0">
      <selection activeCell="B4" sqref="B4"/>
    </sheetView>
  </sheetViews>
  <sheetFormatPr baseColWidth="10" defaultColWidth="11.42578125" defaultRowHeight="14.25" x14ac:dyDescent="0.2"/>
  <cols>
    <col min="1" max="1" width="1.7109375" style="217" customWidth="1"/>
    <col min="2" max="2" width="52.7109375" style="217" customWidth="1"/>
    <col min="3" max="3" width="11.85546875" style="327" customWidth="1"/>
    <col min="4" max="11" width="11.42578125" style="217"/>
    <col min="12" max="12" width="13.140625" style="217" customWidth="1"/>
    <col min="13" max="13" width="11.42578125" style="217"/>
    <col min="14" max="14" width="13.5703125" style="217" customWidth="1"/>
    <col min="15" max="16384" width="11.42578125" style="217"/>
  </cols>
  <sheetData>
    <row r="1" spans="1:17" ht="15" customHeight="1" x14ac:dyDescent="0.2">
      <c r="A1" s="608" t="s">
        <v>105</v>
      </c>
      <c r="B1" s="608"/>
      <c r="C1" s="608"/>
      <c r="D1" s="608"/>
      <c r="E1" s="608"/>
      <c r="F1" s="608"/>
      <c r="G1" s="608"/>
      <c r="H1" s="608"/>
      <c r="I1" s="608"/>
      <c r="J1" s="608"/>
      <c r="K1" s="608"/>
      <c r="L1" s="608"/>
      <c r="M1" s="608"/>
      <c r="N1" s="608"/>
      <c r="O1" s="608"/>
      <c r="P1" s="608"/>
      <c r="Q1" s="608"/>
    </row>
    <row r="2" spans="1:17" ht="15" customHeight="1" x14ac:dyDescent="0.2">
      <c r="A2" s="608"/>
      <c r="B2" s="608"/>
      <c r="C2" s="608"/>
      <c r="D2" s="608"/>
      <c r="E2" s="608"/>
      <c r="F2" s="608"/>
      <c r="G2" s="608"/>
      <c r="H2" s="608"/>
      <c r="I2" s="608"/>
      <c r="J2" s="608"/>
      <c r="K2" s="608"/>
      <c r="L2" s="608"/>
      <c r="M2" s="608"/>
      <c r="N2" s="608"/>
      <c r="O2" s="608"/>
      <c r="P2" s="608"/>
      <c r="Q2" s="608"/>
    </row>
    <row r="3" spans="1:17" x14ac:dyDescent="0.2">
      <c r="B3" s="326"/>
      <c r="M3" s="328" t="s">
        <v>107</v>
      </c>
      <c r="N3" s="328"/>
      <c r="O3" s="328" t="s">
        <v>920</v>
      </c>
    </row>
    <row r="4" spans="1:17" x14ac:dyDescent="0.2">
      <c r="B4" s="329"/>
      <c r="K4" s="328"/>
      <c r="L4" s="328"/>
      <c r="M4" s="328"/>
      <c r="N4" s="328"/>
    </row>
    <row r="5" spans="1:17" x14ac:dyDescent="0.2">
      <c r="B5" s="329"/>
      <c r="K5" s="328"/>
      <c r="L5" s="328"/>
      <c r="M5" s="328"/>
      <c r="N5" s="328"/>
    </row>
    <row r="6" spans="1:17" x14ac:dyDescent="0.2">
      <c r="B6" s="329"/>
      <c r="K6" s="328"/>
      <c r="L6" s="328"/>
      <c r="M6" s="328"/>
      <c r="N6" s="328"/>
    </row>
    <row r="7" spans="1:17" x14ac:dyDescent="0.2">
      <c r="B7" s="329"/>
      <c r="K7" s="328"/>
      <c r="L7" s="328"/>
      <c r="M7" s="328"/>
      <c r="N7" s="328"/>
    </row>
    <row r="8" spans="1:17" ht="24" thickBot="1" x14ac:dyDescent="0.35">
      <c r="B8" s="330" t="s">
        <v>938</v>
      </c>
      <c r="C8" s="331">
        <v>7.4999999999999997E-2</v>
      </c>
      <c r="K8" s="328"/>
      <c r="L8" s="328"/>
      <c r="M8" s="328"/>
      <c r="N8" s="328"/>
    </row>
    <row r="9" spans="1:17" ht="20.25" x14ac:dyDescent="0.25">
      <c r="B9" s="332" t="s">
        <v>270</v>
      </c>
      <c r="C9" s="522">
        <v>0.17499999999999999</v>
      </c>
      <c r="K9" s="328"/>
      <c r="L9" s="328"/>
      <c r="M9" s="328"/>
      <c r="N9" s="328"/>
    </row>
    <row r="10" spans="1:17" ht="15" x14ac:dyDescent="0.2">
      <c r="B10" s="333" t="s">
        <v>271</v>
      </c>
      <c r="C10" s="334">
        <v>0.104</v>
      </c>
      <c r="K10" s="328"/>
      <c r="L10" s="328"/>
      <c r="M10" s="328"/>
      <c r="N10" s="328"/>
    </row>
    <row r="11" spans="1:17" ht="15" x14ac:dyDescent="0.2">
      <c r="B11" s="333" t="s">
        <v>272</v>
      </c>
      <c r="C11" s="335">
        <v>6.9000000000000006E-2</v>
      </c>
      <c r="K11" s="328"/>
      <c r="L11" s="328"/>
      <c r="M11" s="328"/>
      <c r="N11" s="328"/>
    </row>
    <row r="12" spans="1:17" ht="15" x14ac:dyDescent="0.2">
      <c r="B12" s="333" t="s">
        <v>273</v>
      </c>
      <c r="C12" s="335">
        <v>0.71199999999999997</v>
      </c>
      <c r="K12" s="328"/>
      <c r="L12" s="328"/>
      <c r="M12" s="328"/>
      <c r="N12" s="328"/>
    </row>
    <row r="13" spans="1:17" ht="34.5" customHeight="1" x14ac:dyDescent="0.2">
      <c r="B13" s="333" t="s">
        <v>79</v>
      </c>
      <c r="C13" s="335">
        <v>0.24399999999999999</v>
      </c>
      <c r="K13" s="328"/>
      <c r="L13" s="328"/>
      <c r="M13" s="328"/>
      <c r="N13" s="328"/>
    </row>
    <row r="14" spans="1:17" ht="15.75" customHeight="1" x14ac:dyDescent="0.2">
      <c r="B14" s="333" t="s">
        <v>274</v>
      </c>
      <c r="C14" s="335">
        <v>0.04</v>
      </c>
      <c r="K14" s="328"/>
      <c r="L14" s="328"/>
      <c r="M14" s="328"/>
      <c r="N14" s="328"/>
    </row>
    <row r="15" spans="1:17" ht="15" customHeight="1" x14ac:dyDescent="0.2">
      <c r="B15" s="336"/>
      <c r="C15" s="336"/>
      <c r="K15" s="328"/>
      <c r="L15" s="328"/>
      <c r="M15" s="328"/>
      <c r="N15" s="328"/>
    </row>
    <row r="16" spans="1:17" x14ac:dyDescent="0.2">
      <c r="B16" s="337" t="s">
        <v>10</v>
      </c>
      <c r="C16" s="237"/>
      <c r="K16" s="328"/>
      <c r="L16" s="328"/>
      <c r="M16" s="328"/>
      <c r="N16" s="328"/>
    </row>
    <row r="17" spans="2:14" ht="16.5" customHeight="1" x14ac:dyDescent="0.2">
      <c r="B17" s="237"/>
      <c r="C17" s="237"/>
      <c r="K17" s="328"/>
      <c r="L17" s="328"/>
      <c r="M17" s="328"/>
      <c r="N17" s="328"/>
    </row>
    <row r="18" spans="2:14" ht="15" customHeight="1" x14ac:dyDescent="0.2">
      <c r="B18" s="237"/>
      <c r="C18" s="237"/>
      <c r="K18" s="328"/>
      <c r="L18" s="328"/>
      <c r="M18" s="328"/>
      <c r="N18" s="328"/>
    </row>
    <row r="19" spans="2:14" ht="23.25" customHeight="1" x14ac:dyDescent="0.2">
      <c r="B19" s="758" t="s">
        <v>942</v>
      </c>
      <c r="C19" s="758"/>
      <c r="K19" s="328"/>
      <c r="L19" s="328"/>
      <c r="M19" s="328"/>
      <c r="N19" s="328"/>
    </row>
    <row r="20" spans="2:14" ht="23.25" customHeight="1" x14ac:dyDescent="0.2">
      <c r="B20" s="758"/>
      <c r="C20" s="758"/>
      <c r="K20" s="328"/>
      <c r="L20" s="328"/>
      <c r="M20" s="328"/>
      <c r="N20" s="328"/>
    </row>
    <row r="21" spans="2:14" ht="23.25" customHeight="1" x14ac:dyDescent="0.2">
      <c r="B21" s="758"/>
      <c r="C21" s="758"/>
      <c r="K21" s="328"/>
      <c r="L21" s="328"/>
      <c r="M21" s="328"/>
      <c r="N21" s="328"/>
    </row>
    <row r="22" spans="2:14" ht="23.25" customHeight="1" x14ac:dyDescent="0.2">
      <c r="B22" s="758"/>
      <c r="C22" s="758"/>
      <c r="K22" s="328"/>
      <c r="L22" s="328"/>
      <c r="M22" s="328"/>
      <c r="N22" s="328"/>
    </row>
    <row r="23" spans="2:14" ht="23.25" customHeight="1" x14ac:dyDescent="0.2">
      <c r="B23" s="758"/>
      <c r="C23" s="758"/>
      <c r="K23" s="328"/>
      <c r="L23" s="328"/>
      <c r="M23" s="328"/>
      <c r="N23" s="328"/>
    </row>
    <row r="24" spans="2:14" ht="23.25" customHeight="1" x14ac:dyDescent="0.2">
      <c r="B24" s="758"/>
      <c r="C24" s="758"/>
      <c r="K24" s="328"/>
      <c r="L24" s="328"/>
      <c r="M24" s="328"/>
      <c r="N24" s="328"/>
    </row>
    <row r="25" spans="2:14" ht="23.25" customHeight="1" x14ac:dyDescent="0.2">
      <c r="B25" s="758"/>
      <c r="C25" s="758"/>
      <c r="K25" s="328"/>
      <c r="L25" s="328"/>
      <c r="M25" s="328"/>
      <c r="N25" s="328"/>
    </row>
    <row r="26" spans="2:14" ht="23.25" customHeight="1" x14ac:dyDescent="0.2">
      <c r="B26" s="758"/>
      <c r="C26" s="758"/>
      <c r="K26" s="328"/>
      <c r="L26" s="328"/>
      <c r="M26" s="328"/>
      <c r="N26" s="328"/>
    </row>
    <row r="27" spans="2:14" x14ac:dyDescent="0.2">
      <c r="B27" s="758"/>
      <c r="C27" s="758"/>
      <c r="K27" s="328"/>
      <c r="L27" s="328"/>
      <c r="M27" s="328"/>
      <c r="N27" s="328"/>
    </row>
    <row r="28" spans="2:14" x14ac:dyDescent="0.2">
      <c r="B28" s="758"/>
      <c r="C28" s="758"/>
      <c r="K28" s="328"/>
      <c r="L28" s="328"/>
      <c r="M28" s="328"/>
      <c r="N28" s="328"/>
    </row>
    <row r="29" spans="2:14" ht="23.25" customHeight="1" x14ac:dyDescent="0.2">
      <c r="B29" s="758"/>
      <c r="C29" s="758"/>
      <c r="K29" s="328"/>
      <c r="L29" s="328"/>
      <c r="M29" s="328"/>
      <c r="N29" s="328"/>
    </row>
    <row r="30" spans="2:14" ht="23.25" customHeight="1" x14ac:dyDescent="0.2">
      <c r="B30" s="758"/>
      <c r="C30" s="758"/>
      <c r="K30" s="328"/>
      <c r="L30" s="328"/>
      <c r="M30" s="328"/>
      <c r="N30" s="328"/>
    </row>
    <row r="31" spans="2:14" ht="23.25" customHeight="1" x14ac:dyDescent="0.2">
      <c r="B31" s="758"/>
      <c r="C31" s="758"/>
      <c r="K31" s="328"/>
      <c r="L31" s="328"/>
      <c r="M31" s="328"/>
      <c r="N31" s="328"/>
    </row>
    <row r="32" spans="2:14" x14ac:dyDescent="0.2">
      <c r="B32" s="758"/>
      <c r="C32" s="758"/>
      <c r="K32" s="328"/>
      <c r="L32" s="328"/>
      <c r="M32" s="328"/>
      <c r="N32" s="328"/>
    </row>
    <row r="33" spans="2:14" ht="23.25" hidden="1" customHeight="1" x14ac:dyDescent="0.2">
      <c r="B33" s="758"/>
      <c r="C33" s="758"/>
      <c r="K33" s="328"/>
      <c r="L33" s="328"/>
      <c r="M33" s="328"/>
      <c r="N33" s="328"/>
    </row>
    <row r="34" spans="2:14" ht="23.25" hidden="1" customHeight="1" x14ac:dyDescent="0.2">
      <c r="B34" s="758"/>
      <c r="C34" s="758"/>
    </row>
    <row r="35" spans="2:14" ht="23.25" hidden="1" customHeight="1" x14ac:dyDescent="0.2">
      <c r="B35" s="758"/>
      <c r="C35" s="758"/>
    </row>
    <row r="36" spans="2:14" ht="23.25" customHeight="1" x14ac:dyDescent="0.2">
      <c r="B36" s="758"/>
      <c r="C36" s="758"/>
    </row>
    <row r="37" spans="2:14" ht="23.25" customHeight="1" x14ac:dyDescent="0.2">
      <c r="B37" s="758"/>
      <c r="C37" s="758"/>
    </row>
    <row r="38" spans="2:14" ht="18.75" customHeight="1" x14ac:dyDescent="0.2">
      <c r="B38" s="338"/>
      <c r="C38" s="339"/>
    </row>
    <row r="39" spans="2:14" ht="47.25" customHeight="1" thickBot="1" x14ac:dyDescent="0.3">
      <c r="B39" s="340" t="s">
        <v>275</v>
      </c>
      <c r="C39" s="331">
        <v>0.107</v>
      </c>
    </row>
    <row r="40" spans="2:14" ht="21.75" customHeight="1" x14ac:dyDescent="0.2">
      <c r="B40" s="333" t="s">
        <v>276</v>
      </c>
      <c r="C40" s="334">
        <v>5.7000000000000002E-2</v>
      </c>
    </row>
    <row r="41" spans="2:14" ht="15" x14ac:dyDescent="0.2">
      <c r="B41" s="333" t="s">
        <v>277</v>
      </c>
      <c r="C41" s="335">
        <v>0.17499999999999999</v>
      </c>
    </row>
    <row r="42" spans="2:14" ht="15" x14ac:dyDescent="0.2">
      <c r="B42" s="333" t="s">
        <v>278</v>
      </c>
      <c r="C42" s="335">
        <v>0.16400000000000001</v>
      </c>
    </row>
    <row r="43" spans="2:14" x14ac:dyDescent="0.2">
      <c r="B43" s="341"/>
      <c r="C43" s="339"/>
    </row>
    <row r="45" spans="2:14" ht="24" thickBot="1" x14ac:dyDescent="0.3">
      <c r="B45" s="340" t="s">
        <v>279</v>
      </c>
      <c r="C45" s="331">
        <v>9.8000000000000004E-2</v>
      </c>
    </row>
    <row r="46" spans="2:14" ht="15" x14ac:dyDescent="0.2">
      <c r="B46" s="333" t="s">
        <v>280</v>
      </c>
      <c r="C46" s="334">
        <v>7.0000000000000007E-2</v>
      </c>
    </row>
    <row r="47" spans="2:14" ht="15" x14ac:dyDescent="0.2">
      <c r="B47" s="333" t="s">
        <v>57</v>
      </c>
      <c r="C47" s="335">
        <v>0.17</v>
      </c>
    </row>
    <row r="48" spans="2:14" ht="27.75" customHeight="1" x14ac:dyDescent="0.2">
      <c r="B48" s="333" t="s">
        <v>281</v>
      </c>
      <c r="C48" s="335">
        <v>8.2000000000000003E-2</v>
      </c>
    </row>
    <row r="49" spans="2:3" ht="15" x14ac:dyDescent="0.2">
      <c r="B49" s="333" t="s">
        <v>282</v>
      </c>
      <c r="C49" s="335">
        <v>0.19800000000000001</v>
      </c>
    </row>
    <row r="50" spans="2:3" ht="15" x14ac:dyDescent="0.2">
      <c r="B50" s="333" t="s">
        <v>67</v>
      </c>
      <c r="C50" s="335">
        <v>0.111</v>
      </c>
    </row>
    <row r="51" spans="2:3" ht="15" x14ac:dyDescent="0.2">
      <c r="B51" s="333" t="s">
        <v>939</v>
      </c>
      <c r="C51" s="335">
        <v>0.122</v>
      </c>
    </row>
    <row r="52" spans="2:3" x14ac:dyDescent="0.2">
      <c r="B52" s="342" t="s">
        <v>283</v>
      </c>
      <c r="C52" s="339"/>
    </row>
    <row r="56" spans="2:3" ht="32.25" thickBot="1" x14ac:dyDescent="0.3">
      <c r="B56" s="340" t="s">
        <v>127</v>
      </c>
      <c r="C56" s="331">
        <v>-1.9E-2</v>
      </c>
    </row>
    <row r="57" spans="2:3" ht="15" x14ac:dyDescent="0.2">
      <c r="B57" s="333" t="s">
        <v>284</v>
      </c>
      <c r="C57" s="334">
        <v>-4.0000000000000001E-3</v>
      </c>
    </row>
    <row r="58" spans="2:3" ht="15" x14ac:dyDescent="0.2">
      <c r="B58" s="333" t="s">
        <v>853</v>
      </c>
      <c r="C58" s="335">
        <v>-0.153</v>
      </c>
    </row>
    <row r="59" spans="2:3" ht="15" x14ac:dyDescent="0.2">
      <c r="B59" s="333" t="s">
        <v>285</v>
      </c>
      <c r="C59" s="335">
        <v>0.17899999999999999</v>
      </c>
    </row>
    <row r="60" spans="2:3" ht="15" x14ac:dyDescent="0.2">
      <c r="B60" s="333" t="s">
        <v>941</v>
      </c>
      <c r="C60" s="335">
        <v>0.182</v>
      </c>
    </row>
    <row r="61" spans="2:3" ht="15" x14ac:dyDescent="0.2">
      <c r="B61" s="333" t="s">
        <v>286</v>
      </c>
      <c r="C61" s="335">
        <v>-1.7000000000000001E-2</v>
      </c>
    </row>
    <row r="63" spans="2:3" ht="24" thickBot="1" x14ac:dyDescent="0.3">
      <c r="B63" s="340" t="s">
        <v>131</v>
      </c>
      <c r="C63" s="331">
        <v>6.4000000000000001E-2</v>
      </c>
    </row>
    <row r="64" spans="2:3" ht="25.5" x14ac:dyDescent="0.2">
      <c r="B64" s="333" t="s">
        <v>287</v>
      </c>
      <c r="C64" s="334">
        <v>0.11799999999999999</v>
      </c>
    </row>
    <row r="65" spans="2:3" ht="25.5" x14ac:dyDescent="0.2">
      <c r="B65" s="333" t="s">
        <v>288</v>
      </c>
      <c r="C65" s="335">
        <v>-3.6999999999999998E-2</v>
      </c>
    </row>
    <row r="66" spans="2:3" ht="25.5" x14ac:dyDescent="0.2">
      <c r="B66" s="333" t="s">
        <v>289</v>
      </c>
      <c r="C66" s="335">
        <v>7.1999999999999995E-2</v>
      </c>
    </row>
    <row r="67" spans="2:3" x14ac:dyDescent="0.2">
      <c r="B67" s="341"/>
      <c r="C67" s="339"/>
    </row>
    <row r="68" spans="2:3" ht="24" thickBot="1" x14ac:dyDescent="0.3">
      <c r="B68" s="340" t="s">
        <v>134</v>
      </c>
      <c r="C68" s="331">
        <v>6.0000000000000001E-3</v>
      </c>
    </row>
    <row r="69" spans="2:3" ht="15" x14ac:dyDescent="0.2">
      <c r="B69" s="333" t="s">
        <v>290</v>
      </c>
      <c r="C69" s="334">
        <v>-5.3999999999999999E-2</v>
      </c>
    </row>
    <row r="70" spans="2:3" ht="15" x14ac:dyDescent="0.2">
      <c r="B70" s="333" t="s">
        <v>291</v>
      </c>
      <c r="C70" s="335">
        <v>2.5000000000000001E-2</v>
      </c>
    </row>
    <row r="71" spans="2:3" ht="15" x14ac:dyDescent="0.2">
      <c r="B71" s="333" t="s">
        <v>292</v>
      </c>
      <c r="C71" s="335">
        <v>1.9E-2</v>
      </c>
    </row>
    <row r="72" spans="2:3" ht="15" x14ac:dyDescent="0.2">
      <c r="B72" s="333" t="s">
        <v>293</v>
      </c>
      <c r="C72" s="335">
        <v>8.0000000000000002E-3</v>
      </c>
    </row>
    <row r="73" spans="2:3" ht="15" x14ac:dyDescent="0.2">
      <c r="B73" s="333" t="s">
        <v>922</v>
      </c>
      <c r="C73" s="335">
        <v>1.2E-2</v>
      </c>
    </row>
    <row r="74" spans="2:3" x14ac:dyDescent="0.2">
      <c r="B74" s="341"/>
      <c r="C74" s="339"/>
    </row>
    <row r="75" spans="2:3" x14ac:dyDescent="0.2">
      <c r="B75" s="341"/>
      <c r="C75" s="339"/>
    </row>
    <row r="76" spans="2:3" x14ac:dyDescent="0.2">
      <c r="B76" s="341"/>
      <c r="C76" s="339"/>
    </row>
    <row r="77" spans="2:3" ht="32.25" thickBot="1" x14ac:dyDescent="0.3">
      <c r="B77" s="340" t="s">
        <v>294</v>
      </c>
      <c r="C77" s="331">
        <v>8.3000000000000004E-2</v>
      </c>
    </row>
    <row r="78" spans="2:3" ht="15" x14ac:dyDescent="0.2">
      <c r="B78" s="333" t="s">
        <v>294</v>
      </c>
      <c r="C78" s="334">
        <v>7.0000000000000007E-2</v>
      </c>
    </row>
    <row r="79" spans="2:3" ht="15" x14ac:dyDescent="0.2">
      <c r="B79" s="333" t="s">
        <v>295</v>
      </c>
      <c r="C79" s="335">
        <v>9.2999999999999999E-2</v>
      </c>
    </row>
    <row r="80" spans="2:3" x14ac:dyDescent="0.2">
      <c r="C80" s="339"/>
    </row>
    <row r="81" spans="2:3" x14ac:dyDescent="0.2">
      <c r="C81" s="339"/>
    </row>
    <row r="82" spans="2:3" ht="24" thickBot="1" x14ac:dyDescent="0.3">
      <c r="B82" s="340" t="s">
        <v>144</v>
      </c>
      <c r="C82" s="331">
        <v>4.9000000000000002E-2</v>
      </c>
    </row>
    <row r="83" spans="2:3" ht="25.5" x14ac:dyDescent="0.2">
      <c r="B83" s="333" t="s">
        <v>296</v>
      </c>
      <c r="C83" s="334">
        <v>5.8000000000000003E-2</v>
      </c>
    </row>
    <row r="84" spans="2:3" ht="15" x14ac:dyDescent="0.2">
      <c r="B84" s="333" t="s">
        <v>297</v>
      </c>
      <c r="C84" s="335">
        <v>0.04</v>
      </c>
    </row>
    <row r="85" spans="2:3" ht="15" x14ac:dyDescent="0.2">
      <c r="B85" s="333" t="s">
        <v>298</v>
      </c>
      <c r="C85" s="335">
        <v>4.8000000000000001E-2</v>
      </c>
    </row>
    <row r="86" spans="2:3" x14ac:dyDescent="0.2">
      <c r="C86" s="339"/>
    </row>
    <row r="87" spans="2:3" x14ac:dyDescent="0.2">
      <c r="C87" s="339"/>
    </row>
    <row r="88" spans="2:3" ht="32.25" thickBot="1" x14ac:dyDescent="0.3">
      <c r="B88" s="340" t="s">
        <v>299</v>
      </c>
      <c r="C88" s="331">
        <v>4.1000000000000002E-2</v>
      </c>
    </row>
    <row r="89" spans="2:3" ht="26.25" customHeight="1" x14ac:dyDescent="0.2">
      <c r="B89" s="333" t="s">
        <v>299</v>
      </c>
      <c r="C89" s="334">
        <v>4.2000000000000003E-2</v>
      </c>
    </row>
    <row r="90" spans="2:3" ht="25.5" x14ac:dyDescent="0.2">
      <c r="B90" s="333" t="s">
        <v>300</v>
      </c>
      <c r="C90" s="335">
        <v>3.9E-2</v>
      </c>
    </row>
    <row r="92" spans="2:3" ht="32.25" thickBot="1" x14ac:dyDescent="0.3">
      <c r="B92" s="340" t="s">
        <v>301</v>
      </c>
      <c r="C92" s="331">
        <v>0.379</v>
      </c>
    </row>
    <row r="93" spans="2:3" ht="15" x14ac:dyDescent="0.2">
      <c r="B93" s="333" t="s">
        <v>301</v>
      </c>
      <c r="C93" s="334">
        <v>0.38700000000000001</v>
      </c>
    </row>
    <row r="94" spans="2:3" ht="25.5" x14ac:dyDescent="0.2">
      <c r="B94" s="333" t="s">
        <v>302</v>
      </c>
      <c r="C94" s="335">
        <v>0.34100000000000003</v>
      </c>
    </row>
    <row r="96" spans="2:3" ht="27.75" customHeight="1" thickBot="1" x14ac:dyDescent="0.3">
      <c r="B96" s="340" t="s">
        <v>303</v>
      </c>
      <c r="C96" s="331">
        <v>0.14199999999999999</v>
      </c>
    </row>
    <row r="98" spans="1:17" ht="24" thickBot="1" x14ac:dyDescent="0.3">
      <c r="B98" s="340" t="s">
        <v>304</v>
      </c>
      <c r="C98" s="331">
        <v>6.5000000000000002E-2</v>
      </c>
      <c r="E98" s="246"/>
      <c r="F98" s="246"/>
      <c r="G98" s="246"/>
    </row>
    <row r="100" spans="1:17" ht="24" thickBot="1" x14ac:dyDescent="0.3">
      <c r="B100" s="340" t="s">
        <v>305</v>
      </c>
      <c r="C100" s="331">
        <v>0.02</v>
      </c>
    </row>
    <row r="102" spans="1:17" x14ac:dyDescent="0.2">
      <c r="A102" s="608"/>
      <c r="B102" s="608"/>
      <c r="C102" s="608"/>
      <c r="D102" s="608"/>
      <c r="E102" s="608"/>
      <c r="F102" s="608"/>
      <c r="G102" s="608"/>
      <c r="H102" s="608"/>
      <c r="I102" s="608"/>
      <c r="J102" s="608"/>
      <c r="K102" s="608"/>
      <c r="L102" s="608"/>
      <c r="M102" s="608"/>
      <c r="N102" s="608"/>
      <c r="O102" s="608"/>
      <c r="P102" s="608"/>
      <c r="Q102" s="608"/>
    </row>
    <row r="103" spans="1:17" x14ac:dyDescent="0.2">
      <c r="A103" s="608"/>
      <c r="B103" s="608"/>
      <c r="C103" s="608"/>
      <c r="D103" s="608"/>
      <c r="E103" s="608"/>
      <c r="F103" s="608"/>
      <c r="G103" s="608"/>
      <c r="H103" s="608"/>
      <c r="I103" s="608"/>
      <c r="J103" s="608"/>
      <c r="K103" s="608"/>
      <c r="L103" s="608"/>
      <c r="M103" s="608"/>
      <c r="N103" s="608"/>
      <c r="O103" s="608"/>
      <c r="P103" s="608"/>
      <c r="Q103" s="608"/>
    </row>
    <row r="202" spans="2:2" x14ac:dyDescent="0.2">
      <c r="B202" s="217" t="s">
        <v>913</v>
      </c>
    </row>
  </sheetData>
  <sheetProtection algorithmName="SHA-512" hashValue="mnjzSB0NDk4ClTm2l15iTNsoe5yGiLK+/1lqvl7pAfP9BoFPaMoAKVJubGs+s2BMH4XGxhgNNn71X1orRytInA==" saltValue="b+UDDBOAj8/sUNhbGYpuAA==" spinCount="100000" sheet="1" objects="1" scenarios="1"/>
  <mergeCells count="3">
    <mergeCell ref="A1:Q2"/>
    <mergeCell ref="B19:C37"/>
    <mergeCell ref="A102:Q103"/>
  </mergeCells>
  <conditionalFormatting sqref="C8:C14">
    <cfRule type="cellIs" dxfId="7970" priority="27" operator="lessThan">
      <formula>0</formula>
    </cfRule>
  </conditionalFormatting>
  <conditionalFormatting sqref="C39:C42">
    <cfRule type="cellIs" dxfId="7969" priority="30" operator="lessThan">
      <formula>0</formula>
    </cfRule>
  </conditionalFormatting>
  <conditionalFormatting sqref="C45:C51">
    <cfRule type="cellIs" dxfId="7968" priority="15" operator="lessThan">
      <formula>0</formula>
    </cfRule>
  </conditionalFormatting>
  <conditionalFormatting sqref="C56:C61">
    <cfRule type="cellIs" dxfId="7967" priority="13" operator="lessThan">
      <formula>0</formula>
    </cfRule>
  </conditionalFormatting>
  <conditionalFormatting sqref="C63:C66">
    <cfRule type="cellIs" dxfId="7966" priority="12" operator="lessThan">
      <formula>0</formula>
    </cfRule>
  </conditionalFormatting>
  <conditionalFormatting sqref="C68:C73">
    <cfRule type="cellIs" dxfId="7965" priority="1" operator="lessThan">
      <formula>0</formula>
    </cfRule>
  </conditionalFormatting>
  <conditionalFormatting sqref="C77:C79">
    <cfRule type="cellIs" dxfId="7964" priority="9" operator="lessThan">
      <formula>0</formula>
    </cfRule>
  </conditionalFormatting>
  <conditionalFormatting sqref="C82:C85">
    <cfRule type="cellIs" dxfId="7963" priority="8" operator="lessThan">
      <formula>0</formula>
    </cfRule>
  </conditionalFormatting>
  <conditionalFormatting sqref="C88:C90">
    <cfRule type="cellIs" dxfId="7962" priority="7" operator="lessThan">
      <formula>0</formula>
    </cfRule>
  </conditionalFormatting>
  <conditionalFormatting sqref="C92:C94">
    <cfRule type="cellIs" dxfId="7961" priority="6" operator="lessThan">
      <formula>0</formula>
    </cfRule>
  </conditionalFormatting>
  <conditionalFormatting sqref="C96">
    <cfRule type="cellIs" dxfId="7960" priority="5" operator="lessThan">
      <formula>0</formula>
    </cfRule>
  </conditionalFormatting>
  <conditionalFormatting sqref="C98">
    <cfRule type="cellIs" dxfId="7959" priority="4" operator="lessThan">
      <formula>0</formula>
    </cfRule>
  </conditionalFormatting>
  <conditionalFormatting sqref="C100">
    <cfRule type="cellIs" dxfId="7958" priority="3" operator="lessThan">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S75"/>
  <sheetViews>
    <sheetView topLeftCell="A43" zoomScale="80" zoomScaleNormal="80" workbookViewId="0">
      <pane ySplit="1" topLeftCell="A52" activePane="bottomLeft" state="frozen"/>
      <selection activeCell="A43" sqref="A43"/>
      <selection pane="bottomLeft" activeCell="D75" sqref="D75"/>
    </sheetView>
  </sheetViews>
  <sheetFormatPr baseColWidth="10" defaultColWidth="11.42578125" defaultRowHeight="15" x14ac:dyDescent="0.25"/>
  <cols>
    <col min="4" max="4" width="11.140625" customWidth="1"/>
    <col min="5" max="5" width="13.42578125" customWidth="1"/>
    <col min="10" max="10" width="13.5703125" customWidth="1"/>
  </cols>
  <sheetData>
    <row r="1" spans="2:18" ht="47.25" customHeight="1" x14ac:dyDescent="0.25">
      <c r="C1" s="40" t="s">
        <v>306</v>
      </c>
      <c r="D1" s="40" t="s">
        <v>277</v>
      </c>
      <c r="E1" s="40" t="s">
        <v>105</v>
      </c>
      <c r="J1" s="42" t="s">
        <v>307</v>
      </c>
      <c r="K1" s="42" t="s">
        <v>308</v>
      </c>
      <c r="L1" s="42" t="s">
        <v>105</v>
      </c>
      <c r="P1" s="42" t="s">
        <v>309</v>
      </c>
      <c r="Q1" s="42" t="s">
        <v>131</v>
      </c>
      <c r="R1" s="42" t="s">
        <v>105</v>
      </c>
    </row>
    <row r="2" spans="2:18" x14ac:dyDescent="0.25">
      <c r="B2" s="39" t="s">
        <v>310</v>
      </c>
      <c r="C2" s="62">
        <v>4.3859649122806985</v>
      </c>
      <c r="D2" s="62">
        <v>6.5445026178010437</v>
      </c>
      <c r="E2" s="60">
        <v>5.6593837964115323</v>
      </c>
      <c r="F2" s="64">
        <v>7.0132978538334214</v>
      </c>
      <c r="G2" s="66"/>
      <c r="H2" s="761">
        <v>2011</v>
      </c>
      <c r="I2" s="39" t="s">
        <v>310</v>
      </c>
      <c r="J2" s="62">
        <v>4.9362463649243153</v>
      </c>
      <c r="K2" s="62">
        <v>6.5306450317294633</v>
      </c>
      <c r="L2" s="60">
        <v>5.6593837964115323</v>
      </c>
      <c r="N2" s="761">
        <v>2011</v>
      </c>
      <c r="O2" s="39" t="s">
        <v>310</v>
      </c>
      <c r="P2" s="62">
        <v>9.1392715864138552</v>
      </c>
      <c r="Q2" s="62">
        <v>0.99100472633023173</v>
      </c>
      <c r="R2" s="60">
        <v>5.6593837964115323</v>
      </c>
    </row>
    <row r="3" spans="2:18" x14ac:dyDescent="0.25">
      <c r="B3" s="39" t="s">
        <v>311</v>
      </c>
      <c r="C3" s="63">
        <v>4.4011976047904255</v>
      </c>
      <c r="D3" s="63">
        <v>7.0952014370028138</v>
      </c>
      <c r="E3" s="61">
        <v>6.4005845456011912</v>
      </c>
      <c r="F3" s="64">
        <v>7.1873016567354711</v>
      </c>
      <c r="G3" s="66"/>
      <c r="H3" s="762"/>
      <c r="I3" s="39" t="s">
        <v>311</v>
      </c>
      <c r="J3" s="63">
        <v>3.2686939914793527</v>
      </c>
      <c r="K3" s="63">
        <v>7.4077021005728909</v>
      </c>
      <c r="L3" s="61">
        <v>6.4005845456011912</v>
      </c>
      <c r="N3" s="762"/>
      <c r="O3" s="39" t="s">
        <v>311</v>
      </c>
      <c r="P3" s="63">
        <v>11.115553778488604</v>
      </c>
      <c r="Q3" s="63">
        <v>10.544703827219308</v>
      </c>
      <c r="R3" s="61">
        <v>6.4005845456011912</v>
      </c>
    </row>
    <row r="4" spans="2:18" x14ac:dyDescent="0.25">
      <c r="B4" s="39" t="s">
        <v>312</v>
      </c>
      <c r="C4" s="63">
        <v>5.1940298507462614</v>
      </c>
      <c r="D4" s="63">
        <v>7.9409518961567755</v>
      </c>
      <c r="E4" s="61">
        <v>7.925610170130895</v>
      </c>
      <c r="F4" s="64">
        <v>9.0665580473807665</v>
      </c>
      <c r="G4" s="66"/>
      <c r="H4" s="762"/>
      <c r="I4" s="39" t="s">
        <v>312</v>
      </c>
      <c r="J4" s="63">
        <v>6.5906875609207418</v>
      </c>
      <c r="K4" s="63">
        <v>7.0800591301641589</v>
      </c>
      <c r="L4" s="61">
        <v>7.925610170130895</v>
      </c>
      <c r="N4" s="762"/>
      <c r="O4" s="39" t="s">
        <v>312</v>
      </c>
      <c r="P4" s="63">
        <v>19.292820650712557</v>
      </c>
      <c r="Q4" s="63">
        <v>14.220972026879195</v>
      </c>
      <c r="R4" s="61">
        <v>7.925610170130895</v>
      </c>
    </row>
    <row r="5" spans="2:18" x14ac:dyDescent="0.25">
      <c r="B5" s="39" t="s">
        <v>313</v>
      </c>
      <c r="C5" s="63">
        <v>3.552554315913099</v>
      </c>
      <c r="D5" s="63">
        <v>5.0637612975114479</v>
      </c>
      <c r="E5" s="61">
        <v>6.3631180105944622</v>
      </c>
      <c r="F5" s="64">
        <v>6.274843541151597</v>
      </c>
      <c r="G5" s="66"/>
      <c r="H5" s="762"/>
      <c r="I5" s="39" t="s">
        <v>313</v>
      </c>
      <c r="J5" s="63">
        <v>4.2326497847186602</v>
      </c>
      <c r="K5" s="63">
        <v>5.883250667684095</v>
      </c>
      <c r="L5" s="61">
        <v>6.3631180105944622</v>
      </c>
      <c r="N5" s="762"/>
      <c r="O5" s="39" t="s">
        <v>313</v>
      </c>
      <c r="P5" s="63">
        <v>18.373294476089555</v>
      </c>
      <c r="Q5" s="63">
        <v>7.4925500212856662</v>
      </c>
      <c r="R5" s="61">
        <v>6.3631180105944622</v>
      </c>
    </row>
    <row r="6" spans="2:18" x14ac:dyDescent="0.25">
      <c r="B6" s="39" t="s">
        <v>314</v>
      </c>
      <c r="C6" s="62">
        <v>4.1437264560996852</v>
      </c>
      <c r="D6" s="62">
        <v>6.0442260442260505</v>
      </c>
      <c r="E6" s="60">
        <v>5.7896692005907369</v>
      </c>
      <c r="F6" s="64">
        <v>6.3635843449843179</v>
      </c>
      <c r="G6" s="66"/>
      <c r="H6" s="761">
        <v>2012</v>
      </c>
      <c r="I6" s="39" t="s">
        <v>314</v>
      </c>
      <c r="J6" s="62">
        <v>1.0800056842404473</v>
      </c>
      <c r="K6" s="62">
        <v>5.376263007087914</v>
      </c>
      <c r="L6" s="60">
        <v>5.7896692005907369</v>
      </c>
      <c r="N6" s="761">
        <v>2012</v>
      </c>
      <c r="O6" s="39" t="s">
        <v>314</v>
      </c>
      <c r="P6" s="62">
        <v>12.235970503687028</v>
      </c>
      <c r="Q6" s="62">
        <v>14.492753623188406</v>
      </c>
      <c r="R6" s="60">
        <v>5.7896692005907369</v>
      </c>
    </row>
    <row r="7" spans="2:18" x14ac:dyDescent="0.25">
      <c r="B7" s="39" t="s">
        <v>315</v>
      </c>
      <c r="C7" s="63">
        <v>2.4376254660166268</v>
      </c>
      <c r="D7" s="63">
        <v>3.2466754522583017</v>
      </c>
      <c r="E7" s="61">
        <v>4.976056074266296</v>
      </c>
      <c r="F7" s="64">
        <v>5.0653157963660931</v>
      </c>
      <c r="G7" s="66"/>
      <c r="H7" s="762"/>
      <c r="I7" s="39" t="s">
        <v>315</v>
      </c>
      <c r="J7" s="63">
        <v>0.66842067837586683</v>
      </c>
      <c r="K7" s="63">
        <v>4.4521816430846712</v>
      </c>
      <c r="L7" s="61">
        <v>4.976056074266296</v>
      </c>
      <c r="N7" s="762"/>
      <c r="O7" s="39" t="s">
        <v>315</v>
      </c>
      <c r="P7" s="63">
        <v>7.8565431210267462</v>
      </c>
      <c r="Q7" s="63">
        <v>16.190202557103859</v>
      </c>
      <c r="R7" s="61">
        <v>4.976056074266296</v>
      </c>
    </row>
    <row r="8" spans="2:18" x14ac:dyDescent="0.25">
      <c r="B8" s="39" t="s">
        <v>316</v>
      </c>
      <c r="C8" s="63">
        <v>1.8444948921679867</v>
      </c>
      <c r="D8" s="63">
        <v>2.5819382221174294</v>
      </c>
      <c r="E8" s="61">
        <v>2.5990369405822094</v>
      </c>
      <c r="F8" s="64">
        <v>2.2364225347677973</v>
      </c>
      <c r="G8" s="66"/>
      <c r="H8" s="762"/>
      <c r="I8" s="39" t="s">
        <v>316</v>
      </c>
      <c r="J8" s="63">
        <v>-0.37276691517794802</v>
      </c>
      <c r="K8" s="63">
        <v>3.0661919639613444</v>
      </c>
      <c r="L8" s="61">
        <v>2.5990369405822094</v>
      </c>
      <c r="N8" s="762"/>
      <c r="O8" s="39" t="s">
        <v>316</v>
      </c>
      <c r="P8" s="63">
        <v>0.48461625154965304</v>
      </c>
      <c r="Q8" s="63">
        <v>-4.4192091941442015</v>
      </c>
      <c r="R8" s="61">
        <v>2.5990369405822094</v>
      </c>
    </row>
    <row r="9" spans="2:18" x14ac:dyDescent="0.25">
      <c r="B9" s="39" t="s">
        <v>317</v>
      </c>
      <c r="C9" s="63">
        <v>2.0697476609016263</v>
      </c>
      <c r="D9" s="63">
        <v>3.7709168041480012</v>
      </c>
      <c r="E9" s="61">
        <v>2.9037139521812492</v>
      </c>
      <c r="F9" s="64">
        <v>2.3436079857147121</v>
      </c>
      <c r="G9" s="66"/>
      <c r="H9" s="762"/>
      <c r="I9" s="39" t="s">
        <v>317</v>
      </c>
      <c r="J9" s="63">
        <v>-1.0297001961333621</v>
      </c>
      <c r="K9" s="63">
        <v>2.7889881810319963</v>
      </c>
      <c r="L9" s="61">
        <v>2.9037139521812492</v>
      </c>
      <c r="N9" s="762"/>
      <c r="O9" s="39" t="s">
        <v>317</v>
      </c>
      <c r="P9" s="63">
        <v>1.3876454789615025</v>
      </c>
      <c r="Q9" s="63">
        <v>-0.9768976897689754</v>
      </c>
      <c r="R9" s="61">
        <v>2.9037139521812492</v>
      </c>
    </row>
    <row r="10" spans="2:18" x14ac:dyDescent="0.25">
      <c r="B10" s="39" t="s">
        <v>318</v>
      </c>
      <c r="C10" s="62">
        <v>-0.86278875591428061</v>
      </c>
      <c r="D10" s="62">
        <v>2.1895273401297572</v>
      </c>
      <c r="E10" s="60">
        <v>2.9411009001447468</v>
      </c>
      <c r="F10" s="64">
        <v>2.2681695292905886</v>
      </c>
      <c r="G10" s="66"/>
      <c r="H10" s="761">
        <v>2013</v>
      </c>
      <c r="I10" s="39" t="s">
        <v>318</v>
      </c>
      <c r="J10" s="62">
        <v>-2.9734289329396972</v>
      </c>
      <c r="K10" s="62">
        <v>3.234347048300549</v>
      </c>
      <c r="L10" s="60">
        <v>2.9411009001447468</v>
      </c>
      <c r="N10" s="761">
        <v>2013</v>
      </c>
      <c r="O10" s="39" t="s">
        <v>318</v>
      </c>
      <c r="P10" s="62">
        <v>1.6035634743875278</v>
      </c>
      <c r="Q10" s="62">
        <v>6.1445147679324918</v>
      </c>
      <c r="R10" s="60">
        <v>2.9411009001447468</v>
      </c>
    </row>
    <row r="11" spans="2:18" x14ac:dyDescent="0.25">
      <c r="B11" s="39" t="s">
        <v>319</v>
      </c>
      <c r="C11" s="63">
        <v>1.5401848221786594</v>
      </c>
      <c r="D11" s="63">
        <v>3.9220236713854746</v>
      </c>
      <c r="E11" s="61">
        <v>4.7223425673437163</v>
      </c>
      <c r="F11" s="64">
        <v>4.9241853684978167</v>
      </c>
      <c r="G11" s="66"/>
      <c r="H11" s="762"/>
      <c r="I11" s="39" t="s">
        <v>319</v>
      </c>
      <c r="J11" s="63">
        <v>3.3199124108215017</v>
      </c>
      <c r="K11" s="63">
        <v>4.5106382978723474</v>
      </c>
      <c r="L11" s="61">
        <v>4.7223425673437163</v>
      </c>
      <c r="N11" s="762"/>
      <c r="O11" s="39" t="s">
        <v>319</v>
      </c>
      <c r="P11" s="63">
        <v>4.7820284697508839</v>
      </c>
      <c r="Q11" s="63">
        <v>3.041543026706222</v>
      </c>
      <c r="R11" s="61">
        <v>4.7223425673437163</v>
      </c>
    </row>
    <row r="12" spans="2:18" x14ac:dyDescent="0.25">
      <c r="B12" s="39" t="s">
        <v>320</v>
      </c>
      <c r="C12" s="63">
        <v>1.4488715519643307</v>
      </c>
      <c r="D12" s="63">
        <v>3.5743018043902879</v>
      </c>
      <c r="E12" s="61">
        <v>6.0493522201684868</v>
      </c>
      <c r="F12" s="64">
        <v>5.3538500273552216</v>
      </c>
      <c r="G12" s="66"/>
      <c r="H12" s="762"/>
      <c r="I12" s="39" t="s">
        <v>320</v>
      </c>
      <c r="J12" s="63">
        <v>1.7225555947758551</v>
      </c>
      <c r="K12" s="63">
        <v>4.7585477617201377</v>
      </c>
      <c r="L12" s="61">
        <v>6.0493522201684868</v>
      </c>
      <c r="N12" s="762"/>
      <c r="O12" s="39" t="s">
        <v>320</v>
      </c>
      <c r="P12" s="63">
        <v>6.6509645580977974</v>
      </c>
      <c r="Q12" s="63">
        <v>22.573718866304034</v>
      </c>
      <c r="R12" s="61">
        <v>6.0493522201684868</v>
      </c>
    </row>
    <row r="13" spans="2:18" x14ac:dyDescent="0.25">
      <c r="B13" s="39" t="s">
        <v>321</v>
      </c>
      <c r="C13" s="63">
        <v>1.4991671293725659</v>
      </c>
      <c r="D13" s="63">
        <v>3.6338859868271669</v>
      </c>
      <c r="E13" s="61">
        <v>5.7611992974967023</v>
      </c>
      <c r="F13" s="64">
        <v>5.5257065114917339</v>
      </c>
      <c r="G13" s="66"/>
      <c r="H13" s="762"/>
      <c r="I13" s="39" t="s">
        <v>321</v>
      </c>
      <c r="J13" s="63">
        <v>1.5853917474697425</v>
      </c>
      <c r="K13" s="63">
        <v>5.665007361705122</v>
      </c>
      <c r="L13" s="61">
        <v>5.7611992974967023</v>
      </c>
      <c r="N13" s="762"/>
      <c r="O13" s="39" t="s">
        <v>321</v>
      </c>
      <c r="P13" s="63">
        <v>6.9315673289183337</v>
      </c>
      <c r="Q13" s="63">
        <v>15.544594054126122</v>
      </c>
      <c r="R13" s="61">
        <v>5.7611992974967023</v>
      </c>
    </row>
    <row r="14" spans="2:18" x14ac:dyDescent="0.25">
      <c r="B14" s="39" t="s">
        <v>322</v>
      </c>
      <c r="C14" s="62">
        <v>3.0600786075238631</v>
      </c>
      <c r="D14" s="62">
        <v>5.0447795034576473</v>
      </c>
      <c r="E14" s="60">
        <v>6.4512908405647522</v>
      </c>
      <c r="F14" s="64">
        <v>5.5505909118038801</v>
      </c>
      <c r="G14" s="66"/>
      <c r="H14" s="761" t="s">
        <v>323</v>
      </c>
      <c r="I14" s="39" t="s">
        <v>322</v>
      </c>
      <c r="J14" s="62">
        <v>5.6799246540607129</v>
      </c>
      <c r="K14" s="62">
        <v>5.406529423996659</v>
      </c>
      <c r="L14" s="60">
        <v>6.4512908405647522</v>
      </c>
      <c r="N14" s="761" t="s">
        <v>323</v>
      </c>
      <c r="O14" s="39" t="s">
        <v>322</v>
      </c>
      <c r="P14" s="62">
        <v>4.2854011398509471</v>
      </c>
      <c r="Q14" s="62">
        <v>14.770186335403722</v>
      </c>
      <c r="R14" s="60">
        <v>6.4512908405647522</v>
      </c>
    </row>
    <row r="15" spans="2:18" x14ac:dyDescent="0.25">
      <c r="B15" s="39" t="s">
        <v>324</v>
      </c>
      <c r="C15" s="63">
        <v>3.7506894649751814</v>
      </c>
      <c r="D15" s="63">
        <v>4.7119249665029059</v>
      </c>
      <c r="E15" s="61">
        <v>4.0137577468444761</v>
      </c>
      <c r="F15" s="64">
        <v>2.9674556082886596</v>
      </c>
      <c r="G15" s="66"/>
      <c r="H15" s="763"/>
      <c r="I15" s="39" t="s">
        <v>324</v>
      </c>
      <c r="J15" s="63">
        <v>-0.9024406918711918</v>
      </c>
      <c r="K15" s="63">
        <v>4.9402823018458264</v>
      </c>
      <c r="L15" s="61">
        <v>4.0137577468444761</v>
      </c>
      <c r="N15" s="763"/>
      <c r="O15" s="39" t="s">
        <v>324</v>
      </c>
      <c r="P15" s="63">
        <v>-3.3220123116111182</v>
      </c>
      <c r="Q15" s="63">
        <v>9.0352771778257761</v>
      </c>
      <c r="R15" s="61">
        <v>4.0137577468444761</v>
      </c>
    </row>
    <row r="16" spans="2:18" x14ac:dyDescent="0.25">
      <c r="B16" s="39" t="s">
        <v>325</v>
      </c>
      <c r="C16" s="63">
        <v>3.762702554243333</v>
      </c>
      <c r="D16" s="63">
        <v>4.4940079893475371</v>
      </c>
      <c r="E16" s="61">
        <v>3.9075363645855816</v>
      </c>
      <c r="F16" s="64">
        <v>4.0978633328027598</v>
      </c>
      <c r="G16" s="66"/>
      <c r="H16" s="763"/>
      <c r="I16" s="39" t="s">
        <v>325</v>
      </c>
      <c r="J16" s="63">
        <v>-0.34700534388230153</v>
      </c>
      <c r="K16" s="63">
        <v>4.5760430686406579</v>
      </c>
      <c r="L16" s="61">
        <v>3.9075363645855816</v>
      </c>
      <c r="N16" s="763"/>
      <c r="O16" s="39" t="s">
        <v>325</v>
      </c>
      <c r="P16" s="63">
        <v>-2.0506888211168359</v>
      </c>
      <c r="Q16" s="63">
        <v>11.14095527268482</v>
      </c>
      <c r="R16" s="61">
        <v>3.9075363645855816</v>
      </c>
    </row>
    <row r="17" spans="2:18" x14ac:dyDescent="0.25">
      <c r="B17" s="39" t="s">
        <v>326</v>
      </c>
      <c r="C17" s="63">
        <v>3.0361050328227606</v>
      </c>
      <c r="D17" s="63">
        <v>4.0324348016655733</v>
      </c>
      <c r="E17" s="61">
        <v>3.2814498764490452</v>
      </c>
      <c r="F17" s="64">
        <v>6.2032172369211906</v>
      </c>
      <c r="G17" s="66"/>
      <c r="H17" s="763"/>
      <c r="I17" s="39" t="s">
        <v>326</v>
      </c>
      <c r="J17" s="63">
        <v>-2.7868738242872837E-2</v>
      </c>
      <c r="K17" s="63">
        <v>5.2219494393205537</v>
      </c>
      <c r="L17" s="61">
        <v>3.2814498764490452</v>
      </c>
      <c r="N17" s="763"/>
      <c r="O17" s="39" t="s">
        <v>326</v>
      </c>
      <c r="P17" s="63">
        <v>-3.5920726672171668</v>
      </c>
      <c r="Q17" s="63">
        <v>6.5189800392292625</v>
      </c>
      <c r="R17" s="61">
        <v>3.2814498764490452</v>
      </c>
    </row>
    <row r="18" spans="2:18" x14ac:dyDescent="0.25">
      <c r="B18" s="39" t="s">
        <v>327</v>
      </c>
      <c r="C18" s="62">
        <v>3.7864342141105993</v>
      </c>
      <c r="D18" s="62">
        <v>3.6261601554068648</v>
      </c>
      <c r="E18" s="60">
        <v>2.6143637599943759</v>
      </c>
      <c r="F18" s="64">
        <v>2.8281609988328711</v>
      </c>
      <c r="G18" s="66"/>
      <c r="H18" s="761" t="s">
        <v>328</v>
      </c>
      <c r="I18" s="39" t="s">
        <v>327</v>
      </c>
      <c r="J18" s="62">
        <v>-1.5561801604168153</v>
      </c>
      <c r="K18" s="62">
        <v>5.1818241599263359</v>
      </c>
      <c r="L18" s="60">
        <v>2.6143637599943759</v>
      </c>
      <c r="N18" s="761" t="s">
        <v>328</v>
      </c>
      <c r="O18" s="39" t="s">
        <v>327</v>
      </c>
      <c r="P18" s="62">
        <v>2.1019442984766101E-2</v>
      </c>
      <c r="Q18" s="62">
        <v>2.3379153588050769</v>
      </c>
      <c r="R18" s="60">
        <v>2.6143637599943759</v>
      </c>
    </row>
    <row r="19" spans="2:18" x14ac:dyDescent="0.25">
      <c r="B19" s="39" t="s">
        <v>329</v>
      </c>
      <c r="C19" s="63">
        <v>0.79744816586921274</v>
      </c>
      <c r="D19" s="63">
        <v>1.9300490509703678</v>
      </c>
      <c r="E19" s="61">
        <v>3.0360930870975835</v>
      </c>
      <c r="F19" s="64">
        <v>3.289675036706825</v>
      </c>
      <c r="G19" s="66"/>
      <c r="H19" s="763"/>
      <c r="I19" s="39" t="s">
        <v>329</v>
      </c>
      <c r="J19" s="63">
        <v>0.4622283546050312</v>
      </c>
      <c r="K19" s="63">
        <v>4.2227108122090016</v>
      </c>
      <c r="L19" s="61">
        <v>3.0360930870975835</v>
      </c>
      <c r="N19" s="763"/>
      <c r="O19" s="39" t="s">
        <v>329</v>
      </c>
      <c r="P19" s="63">
        <v>3.9082226369524733</v>
      </c>
      <c r="Q19" s="63">
        <v>7.8683834048640904</v>
      </c>
      <c r="R19" s="61">
        <v>3.0360930870975835</v>
      </c>
    </row>
    <row r="20" spans="2:18" x14ac:dyDescent="0.25">
      <c r="B20" s="39" t="s">
        <v>330</v>
      </c>
      <c r="C20" s="63">
        <v>2.0381154049761818</v>
      </c>
      <c r="D20" s="63">
        <v>3.3343952426462664</v>
      </c>
      <c r="E20" s="61">
        <v>3.2001731494651011</v>
      </c>
      <c r="F20" s="64">
        <v>3.5846654078014666</v>
      </c>
      <c r="G20" s="66"/>
      <c r="H20" s="763"/>
      <c r="I20" s="39" t="s">
        <v>330</v>
      </c>
      <c r="J20" s="63">
        <v>3.4055296329827911</v>
      </c>
      <c r="K20" s="63">
        <v>5.3861003861003951</v>
      </c>
      <c r="L20" s="61">
        <v>3.2001731494651011</v>
      </c>
      <c r="N20" s="763"/>
      <c r="O20" s="39" t="s">
        <v>330</v>
      </c>
      <c r="P20" s="63">
        <v>-1.0629160403693305</v>
      </c>
      <c r="Q20" s="63">
        <v>-0.2626878217925821</v>
      </c>
      <c r="R20" s="61">
        <v>3.2001731494651011</v>
      </c>
    </row>
    <row r="21" spans="2:18" x14ac:dyDescent="0.25">
      <c r="B21" s="39" t="s">
        <v>331</v>
      </c>
      <c r="C21" s="63">
        <v>2.1502521900716829</v>
      </c>
      <c r="D21" s="63">
        <v>1.6431430377080289</v>
      </c>
      <c r="E21" s="61">
        <v>3.3510527813891855</v>
      </c>
      <c r="F21" s="64">
        <v>2.2036822447877711</v>
      </c>
      <c r="G21" s="66"/>
      <c r="H21" s="763"/>
      <c r="I21" s="39" t="s">
        <v>331</v>
      </c>
      <c r="J21" s="63">
        <v>4.6275001742281745</v>
      </c>
      <c r="K21" s="63">
        <v>3.6763778534493667</v>
      </c>
      <c r="L21" s="61">
        <v>3.3510527813891855</v>
      </c>
      <c r="N21" s="763"/>
      <c r="O21" s="39" t="s">
        <v>331</v>
      </c>
      <c r="P21" s="63">
        <v>-1.841541755888656</v>
      </c>
      <c r="Q21" s="63">
        <v>4.9935008665511305</v>
      </c>
      <c r="R21" s="61">
        <v>3.3510527813891855</v>
      </c>
    </row>
    <row r="22" spans="2:18" x14ac:dyDescent="0.25">
      <c r="B22" s="39" t="s">
        <v>332</v>
      </c>
      <c r="C22" s="62">
        <v>1.4435695538057729</v>
      </c>
      <c r="D22" s="62">
        <v>1.1143511768381558</v>
      </c>
      <c r="E22" s="60">
        <v>2.4860616031441225</v>
      </c>
      <c r="F22" s="64">
        <v>3.1772864811119348</v>
      </c>
      <c r="G22" s="66"/>
      <c r="H22" s="759" t="s">
        <v>333</v>
      </c>
      <c r="I22" s="39" t="s">
        <v>332</v>
      </c>
      <c r="J22" s="62">
        <v>4.4359331476323121</v>
      </c>
      <c r="K22" s="62">
        <v>3.4260706470772107</v>
      </c>
      <c r="L22" s="60">
        <v>2.4860616031441225</v>
      </c>
      <c r="N22" s="759" t="s">
        <v>333</v>
      </c>
      <c r="O22" s="39" t="s">
        <v>332</v>
      </c>
      <c r="P22" s="62">
        <v>-5.1802038457497019</v>
      </c>
      <c r="Q22" s="62">
        <v>6.1872025383395055</v>
      </c>
      <c r="R22" s="60">
        <v>2.4860616031441225</v>
      </c>
    </row>
    <row r="23" spans="2:18" x14ac:dyDescent="0.25">
      <c r="B23" s="39" t="s">
        <v>334</v>
      </c>
      <c r="C23" s="63">
        <v>1.7141350210970501</v>
      </c>
      <c r="D23" s="63">
        <v>0.43937650381839433</v>
      </c>
      <c r="E23" s="61">
        <v>2.3554879387209837</v>
      </c>
      <c r="F23" s="64">
        <v>2.9498803421782611</v>
      </c>
      <c r="G23" s="67"/>
      <c r="H23" s="760"/>
      <c r="I23" s="39" t="s">
        <v>334</v>
      </c>
      <c r="J23" s="63">
        <v>5.9126493613514555</v>
      </c>
      <c r="K23" s="63">
        <v>2.6121486629025412</v>
      </c>
      <c r="L23" s="61">
        <v>2.3554879387209837</v>
      </c>
      <c r="N23" s="760"/>
      <c r="O23" s="39" t="s">
        <v>334</v>
      </c>
      <c r="P23" s="63">
        <v>-7.3217115689381984</v>
      </c>
      <c r="Q23" s="63">
        <v>1.1528259538869747</v>
      </c>
      <c r="R23" s="61">
        <v>2.3554879387209837</v>
      </c>
    </row>
    <row r="24" spans="2:18" x14ac:dyDescent="0.25">
      <c r="B24" s="39" t="s">
        <v>335</v>
      </c>
      <c r="C24" s="63">
        <v>-0.59662775616082797</v>
      </c>
      <c r="D24" s="63">
        <v>-0.23635803103483966</v>
      </c>
      <c r="E24" s="61">
        <v>1.5032807022800085</v>
      </c>
      <c r="F24" s="64">
        <v>0.61884529062461979</v>
      </c>
      <c r="G24" s="66"/>
      <c r="I24" s="39" t="s">
        <v>335</v>
      </c>
      <c r="J24" s="63">
        <v>2.0878232758620783</v>
      </c>
      <c r="K24" s="63">
        <v>1.5143188618184098</v>
      </c>
      <c r="L24" s="61">
        <v>1.5032807022800085</v>
      </c>
      <c r="O24" s="39" t="s">
        <v>335</v>
      </c>
      <c r="P24" s="63">
        <v>-6.890938686923505</v>
      </c>
      <c r="Q24" s="63">
        <v>7.2376738305941899</v>
      </c>
      <c r="R24" s="61">
        <v>1.5032807022800085</v>
      </c>
    </row>
    <row r="25" spans="2:18" x14ac:dyDescent="0.25">
      <c r="B25" s="39" t="s">
        <v>336</v>
      </c>
      <c r="C25" s="63">
        <v>0.51975051975053077</v>
      </c>
      <c r="D25" s="63">
        <v>1.2642487046632169</v>
      </c>
      <c r="E25" s="61">
        <v>1.8392943540883664</v>
      </c>
      <c r="F25" s="64">
        <v>1.2889854405237315</v>
      </c>
      <c r="G25" s="66"/>
      <c r="I25" s="39" t="s">
        <v>336</v>
      </c>
      <c r="J25" s="63">
        <v>1.4587357623393018</v>
      </c>
      <c r="K25" s="63">
        <v>2.9864363481540153</v>
      </c>
      <c r="L25" s="61">
        <v>1.8392943540883664</v>
      </c>
      <c r="O25" s="39" t="s">
        <v>336</v>
      </c>
      <c r="P25" s="63">
        <v>-8.6714659685863893</v>
      </c>
      <c r="Q25" s="63">
        <v>3.7449705973382947</v>
      </c>
      <c r="R25" s="61">
        <v>1.8392943540883664</v>
      </c>
    </row>
    <row r="26" spans="2:18" x14ac:dyDescent="0.25">
      <c r="B26" s="39" t="s">
        <v>337</v>
      </c>
      <c r="C26" s="62">
        <v>0.569210866752897</v>
      </c>
      <c r="D26" s="62">
        <v>-0.64888248017304306</v>
      </c>
      <c r="E26" s="60">
        <v>1.5458247867059072</v>
      </c>
      <c r="F26" s="64">
        <v>1.2874937598761989</v>
      </c>
      <c r="G26" s="66"/>
      <c r="I26" s="39" t="s">
        <v>337</v>
      </c>
      <c r="J26" s="62">
        <v>1.2469160498766314</v>
      </c>
      <c r="K26" s="62">
        <v>0.3989602853170453</v>
      </c>
      <c r="L26" s="60">
        <v>1.5458247867059072</v>
      </c>
      <c r="O26" s="39" t="s">
        <v>337</v>
      </c>
      <c r="P26" s="62">
        <v>-8.5438829787234027</v>
      </c>
      <c r="Q26" s="62">
        <v>-1.4143426294820642</v>
      </c>
      <c r="R26" s="60">
        <v>1.5458247867059072</v>
      </c>
    </row>
    <row r="27" spans="2:18" x14ac:dyDescent="0.25">
      <c r="B27" s="39" t="s">
        <v>338</v>
      </c>
      <c r="C27" s="63">
        <v>-0.44075706507648249</v>
      </c>
      <c r="D27" s="63">
        <v>0.76033746484741016</v>
      </c>
      <c r="E27" s="61">
        <v>1.6919447751591719</v>
      </c>
      <c r="F27" s="64">
        <v>1.6404527174664736</v>
      </c>
      <c r="G27" s="66"/>
      <c r="I27" s="39" t="s">
        <v>338</v>
      </c>
      <c r="J27" s="63">
        <v>-3.0668482137067912</v>
      </c>
      <c r="K27" s="63">
        <v>1.8805175958398905</v>
      </c>
      <c r="L27" s="61">
        <v>1.6919447751591719</v>
      </c>
      <c r="O27" s="39" t="s">
        <v>338</v>
      </c>
      <c r="P27" s="63">
        <v>-4.9361605107159079</v>
      </c>
      <c r="Q27" s="63">
        <v>0.86737266767525512</v>
      </c>
      <c r="R27" s="61">
        <v>1.6919447751591719</v>
      </c>
    </row>
    <row r="28" spans="2:18" x14ac:dyDescent="0.25">
      <c r="B28" s="39" t="s">
        <v>339</v>
      </c>
      <c r="C28" s="63">
        <v>-0.15657620041753262</v>
      </c>
      <c r="D28" s="63">
        <v>0.54594149155336424</v>
      </c>
      <c r="E28" s="61">
        <v>2.2587905397926278</v>
      </c>
      <c r="F28" s="64">
        <v>2.4526730024275025</v>
      </c>
      <c r="G28" s="66"/>
      <c r="I28" s="39" t="s">
        <v>339</v>
      </c>
      <c r="J28" s="63">
        <v>-0.93679905000659858</v>
      </c>
      <c r="K28" s="63">
        <v>2.2075187969924741</v>
      </c>
      <c r="L28" s="61">
        <v>2.2587905397926278</v>
      </c>
      <c r="O28" s="39" t="s">
        <v>339</v>
      </c>
      <c r="P28" s="63">
        <v>-0.97902097902098717</v>
      </c>
      <c r="Q28" s="63">
        <v>-1.7879948914431623</v>
      </c>
      <c r="R28" s="61">
        <v>2.2587905397926278</v>
      </c>
    </row>
    <row r="29" spans="2:18" x14ac:dyDescent="0.25">
      <c r="B29" s="39" t="s">
        <v>340</v>
      </c>
      <c r="C29" s="63">
        <v>-0.87900723888314758</v>
      </c>
      <c r="D29" s="63">
        <v>-1.0335652885796236</v>
      </c>
      <c r="E29" s="61">
        <v>1.5758390831481819</v>
      </c>
      <c r="F29" s="64">
        <v>1.7529788170890299</v>
      </c>
      <c r="G29" s="66"/>
      <c r="I29" s="39" t="s">
        <v>340</v>
      </c>
      <c r="J29" s="63">
        <v>-1.378676470588232</v>
      </c>
      <c r="K29" s="63">
        <v>0.30120481927711751</v>
      </c>
      <c r="L29" s="61">
        <v>1.5758390831481819</v>
      </c>
      <c r="O29" s="39" t="s">
        <v>340</v>
      </c>
      <c r="P29" s="63">
        <v>0.48966917472830573</v>
      </c>
      <c r="Q29" s="63">
        <v>-0.62649164677803526</v>
      </c>
      <c r="R29" s="61">
        <v>1.5758390831481819</v>
      </c>
    </row>
    <row r="30" spans="2:18" x14ac:dyDescent="0.25">
      <c r="F30" s="65">
        <v>2.1801004828731152</v>
      </c>
      <c r="G30" s="66"/>
    </row>
    <row r="34" spans="2:19" x14ac:dyDescent="0.25">
      <c r="B34" s="39" t="s">
        <v>310</v>
      </c>
      <c r="C34" s="68">
        <v>3.9928109534429694</v>
      </c>
      <c r="D34" s="69">
        <v>7.1281668324264302</v>
      </c>
      <c r="E34" s="64">
        <v>7.0132978538334214</v>
      </c>
    </row>
    <row r="35" spans="2:19" x14ac:dyDescent="0.25">
      <c r="B35" s="39" t="s">
        <v>311</v>
      </c>
      <c r="C35" s="68">
        <v>4.6639909432356035</v>
      </c>
      <c r="D35" s="69">
        <v>7.6142290977117284</v>
      </c>
      <c r="E35" s="64">
        <v>7.1873016567354711</v>
      </c>
    </row>
    <row r="36" spans="2:19" x14ac:dyDescent="0.25">
      <c r="B36" s="39" t="s">
        <v>312</v>
      </c>
      <c r="C36" s="68">
        <v>5.7757818376826435</v>
      </c>
      <c r="D36" s="69">
        <v>8.5796665685589062</v>
      </c>
      <c r="E36" s="64">
        <v>9.0665580473807665</v>
      </c>
    </row>
    <row r="37" spans="2:19" x14ac:dyDescent="0.25">
      <c r="B37" s="39" t="s">
        <v>313</v>
      </c>
      <c r="C37" s="68">
        <v>3.1583514100536121</v>
      </c>
      <c r="D37" s="69">
        <v>4.9814733801219404</v>
      </c>
      <c r="E37" s="64">
        <v>6.274843541151597</v>
      </c>
    </row>
    <row r="38" spans="2:19" x14ac:dyDescent="0.25">
      <c r="B38" s="39" t="s">
        <v>314</v>
      </c>
      <c r="C38" s="68">
        <v>4.5717580724256237</v>
      </c>
      <c r="D38" s="69">
        <v>5.1061466567929585</v>
      </c>
      <c r="E38" s="64">
        <v>6.3635843449843179</v>
      </c>
      <c r="I38" s="39" t="s">
        <v>314</v>
      </c>
      <c r="J38" s="70">
        <v>3.9617269731274263</v>
      </c>
      <c r="K38" s="71">
        <v>5.3054027765664529</v>
      </c>
      <c r="L38" s="64">
        <v>6.3635843449843179</v>
      </c>
      <c r="O38" s="39" t="s">
        <v>314</v>
      </c>
      <c r="P38" s="72">
        <v>11.273886702157967</v>
      </c>
      <c r="Q38" s="68">
        <v>15.203915365486893</v>
      </c>
      <c r="R38" s="64">
        <v>6.3635843449843179</v>
      </c>
    </row>
    <row r="39" spans="2:19" x14ac:dyDescent="0.25">
      <c r="B39" s="39" t="s">
        <v>315</v>
      </c>
      <c r="C39" s="68">
        <v>1.9658304670990816</v>
      </c>
      <c r="D39" s="69">
        <v>3.4540240272793739</v>
      </c>
      <c r="E39" s="64">
        <v>5.0653157963660931</v>
      </c>
      <c r="I39" s="39" t="s">
        <v>315</v>
      </c>
      <c r="J39" s="70">
        <v>0.66766615069207091</v>
      </c>
      <c r="K39" s="71">
        <v>4.2545951621614222</v>
      </c>
      <c r="L39" s="64">
        <v>5.0653157963660931</v>
      </c>
      <c r="O39" s="39" t="s">
        <v>315</v>
      </c>
      <c r="P39" s="72">
        <v>6.9787245626393002</v>
      </c>
      <c r="Q39" s="68">
        <v>15.496480301145482</v>
      </c>
      <c r="R39" s="64">
        <v>5.0653157963660931</v>
      </c>
    </row>
    <row r="40" spans="2:19" x14ac:dyDescent="0.25">
      <c r="B40" s="39" t="s">
        <v>316</v>
      </c>
      <c r="C40" s="68">
        <v>1.4010359365513807</v>
      </c>
      <c r="D40" s="69">
        <v>2.4161748906826261</v>
      </c>
      <c r="E40" s="64">
        <v>2.2364225347677973</v>
      </c>
      <c r="I40" s="39" t="s">
        <v>316</v>
      </c>
      <c r="J40" s="70">
        <v>-0.10324284238230064</v>
      </c>
      <c r="K40" s="71">
        <v>2.8279669462399681</v>
      </c>
      <c r="L40" s="64">
        <v>2.2364225347677973</v>
      </c>
      <c r="O40" s="39" t="s">
        <v>316</v>
      </c>
      <c r="P40" s="72">
        <v>1.9905378315642395</v>
      </c>
      <c r="Q40" s="68">
        <v>-6.271487826843142</v>
      </c>
      <c r="R40" s="64">
        <v>2.2364225347677973</v>
      </c>
    </row>
    <row r="41" spans="2:19" x14ac:dyDescent="0.25">
      <c r="B41" s="39" t="s">
        <v>317</v>
      </c>
      <c r="C41" s="68">
        <v>2.6152001893861723</v>
      </c>
      <c r="D41" s="69">
        <v>3.7230711985300786</v>
      </c>
      <c r="E41" s="64">
        <v>2.3436079857147121</v>
      </c>
      <c r="I41" s="39" t="s">
        <v>317</v>
      </c>
      <c r="J41" s="70">
        <v>-0.88399743923487506</v>
      </c>
      <c r="K41" s="71">
        <v>3.0880206866314097</v>
      </c>
      <c r="L41" s="64">
        <v>2.3436079857147121</v>
      </c>
      <c r="O41" s="39" t="s">
        <v>317</v>
      </c>
      <c r="P41" s="72">
        <v>2.0379481480764952</v>
      </c>
      <c r="Q41" s="68">
        <v>-0.12343694263383043</v>
      </c>
      <c r="R41" s="64">
        <v>2.3436079857147121</v>
      </c>
    </row>
    <row r="42" spans="2:19" x14ac:dyDescent="0.25">
      <c r="B42" s="39"/>
      <c r="C42" s="68"/>
      <c r="D42" s="69"/>
      <c r="E42" s="64"/>
      <c r="I42" s="39"/>
      <c r="J42" s="70"/>
      <c r="K42" s="71"/>
      <c r="L42" s="64"/>
      <c r="O42" s="39"/>
      <c r="P42" s="72"/>
      <c r="Q42" s="68"/>
      <c r="R42" s="64"/>
    </row>
    <row r="43" spans="2:19" ht="75" x14ac:dyDescent="0.25">
      <c r="C43" s="40" t="s">
        <v>271</v>
      </c>
      <c r="D43" s="40" t="s">
        <v>277</v>
      </c>
      <c r="E43" s="40" t="s">
        <v>341</v>
      </c>
      <c r="J43" s="42" t="s">
        <v>307</v>
      </c>
      <c r="K43" s="42" t="s">
        <v>342</v>
      </c>
      <c r="L43" s="40" t="s">
        <v>341</v>
      </c>
      <c r="P43" s="42" t="s">
        <v>309</v>
      </c>
      <c r="Q43" s="42" t="s">
        <v>131</v>
      </c>
      <c r="R43" s="40" t="s">
        <v>341</v>
      </c>
    </row>
    <row r="44" spans="2:19" x14ac:dyDescent="0.25">
      <c r="B44" s="39" t="s">
        <v>327</v>
      </c>
      <c r="C44" s="213">
        <v>5.0079928934398055</v>
      </c>
      <c r="D44" s="214">
        <v>5.0548054572253136</v>
      </c>
      <c r="E44" s="211">
        <v>2.9448396830763102</v>
      </c>
      <c r="I44" s="39" t="s">
        <v>327</v>
      </c>
      <c r="J44" s="92">
        <v>0.69145214199188842</v>
      </c>
      <c r="K44" s="213">
        <v>3.5670327475841646</v>
      </c>
      <c r="L44" s="211">
        <v>2.9448396830763102</v>
      </c>
      <c r="M44" s="92"/>
      <c r="O44" s="39" t="s">
        <v>327</v>
      </c>
      <c r="P44" s="213">
        <v>-2.6901678071793214</v>
      </c>
      <c r="Q44" s="213">
        <v>6.7412029722058406</v>
      </c>
      <c r="R44" s="211">
        <v>2.9448396830763102</v>
      </c>
      <c r="S44" s="92"/>
    </row>
    <row r="45" spans="2:19" x14ac:dyDescent="0.25">
      <c r="B45" s="39" t="s">
        <v>329</v>
      </c>
      <c r="C45" s="90">
        <v>1.7664306211318035</v>
      </c>
      <c r="D45" s="120">
        <v>3.3695889463479745</v>
      </c>
      <c r="E45" s="175">
        <v>3.4834990078099253</v>
      </c>
      <c r="I45" s="39" t="s">
        <v>329</v>
      </c>
      <c r="J45" s="92">
        <v>0.84504115355437648</v>
      </c>
      <c r="K45" s="90">
        <v>3.2129030594037999</v>
      </c>
      <c r="L45" s="175">
        <v>3.4834990078099253</v>
      </c>
      <c r="M45" s="92"/>
      <c r="O45" s="39" t="s">
        <v>329</v>
      </c>
      <c r="P45" s="90">
        <v>2.4006344211386477E-2</v>
      </c>
      <c r="Q45" s="92">
        <v>8.1593499087693147</v>
      </c>
      <c r="R45" s="175">
        <v>3.4834990078099253</v>
      </c>
      <c r="S45" s="92"/>
    </row>
    <row r="46" spans="2:19" x14ac:dyDescent="0.25">
      <c r="B46" s="39" t="s">
        <v>330</v>
      </c>
      <c r="C46" s="90">
        <v>1.6544417738799666</v>
      </c>
      <c r="D46" s="120">
        <v>2.3646188614875712</v>
      </c>
      <c r="E46" s="175">
        <v>3.742371581292474</v>
      </c>
      <c r="I46" s="39" t="s">
        <v>330</v>
      </c>
      <c r="J46" s="92">
        <v>1.347105721537929</v>
      </c>
      <c r="K46" s="90">
        <v>3.2698532881335893</v>
      </c>
      <c r="L46" s="175">
        <v>3.742371581292474</v>
      </c>
      <c r="M46" s="92"/>
      <c r="O46" s="39" t="s">
        <v>330</v>
      </c>
      <c r="P46" s="90">
        <v>-0.8241807133739627</v>
      </c>
      <c r="Q46" s="92">
        <v>6.517863150756682</v>
      </c>
      <c r="R46" s="175">
        <v>3.742371581292474</v>
      </c>
      <c r="S46" s="92"/>
    </row>
    <row r="47" spans="2:19" x14ac:dyDescent="0.25">
      <c r="B47" s="39" t="s">
        <v>331</v>
      </c>
      <c r="C47" s="90">
        <v>2.0684112643635615</v>
      </c>
      <c r="D47" s="120">
        <v>3.8194989783780784</v>
      </c>
      <c r="E47" s="175">
        <v>1.7640540699155167</v>
      </c>
      <c r="I47" s="39" t="s">
        <v>331</v>
      </c>
      <c r="J47" s="92">
        <v>2.0034958958999596</v>
      </c>
      <c r="K47" s="90">
        <v>3.3312223892326926</v>
      </c>
      <c r="L47" s="175">
        <v>1.7640540699155167</v>
      </c>
      <c r="M47" s="92"/>
      <c r="O47" s="39" t="s">
        <v>331</v>
      </c>
      <c r="P47" s="90">
        <v>-1.0574206415156766</v>
      </c>
      <c r="Q47" s="92">
        <v>6.3001355261712177</v>
      </c>
      <c r="R47" s="175">
        <v>1.7640540699155167</v>
      </c>
      <c r="S47" s="92"/>
    </row>
    <row r="48" spans="2:19" x14ac:dyDescent="0.25">
      <c r="B48" s="39" t="s">
        <v>332</v>
      </c>
      <c r="C48" s="90">
        <v>-4.1352433960867074E-2</v>
      </c>
      <c r="D48" s="120">
        <v>1.2238127174596798</v>
      </c>
      <c r="E48" s="175">
        <v>2.2833362758849489</v>
      </c>
      <c r="I48" s="39" t="s">
        <v>332</v>
      </c>
      <c r="J48" s="92">
        <v>4.3354089513094181</v>
      </c>
      <c r="K48" s="90">
        <v>3.5653315986895251</v>
      </c>
      <c r="L48" s="175">
        <v>2.2833362758849489</v>
      </c>
      <c r="M48" s="92"/>
      <c r="O48" s="39" t="s">
        <v>332</v>
      </c>
      <c r="P48" s="90">
        <v>-1.1375107051563873</v>
      </c>
      <c r="Q48" s="92">
        <v>6.6151796206056304</v>
      </c>
      <c r="R48" s="175">
        <v>2.2833362758849489</v>
      </c>
      <c r="S48" s="92"/>
    </row>
    <row r="49" spans="2:19" x14ac:dyDescent="0.25">
      <c r="B49" s="39" t="s">
        <v>334</v>
      </c>
      <c r="C49" s="90">
        <v>-0.72136835155983192</v>
      </c>
      <c r="D49" s="120">
        <v>-0.33332977051212254</v>
      </c>
      <c r="E49" s="175">
        <v>2.0604606728794579</v>
      </c>
      <c r="I49" s="39" t="s">
        <v>334</v>
      </c>
      <c r="J49" s="92">
        <v>5.1937265004999205</v>
      </c>
      <c r="K49" s="90">
        <v>3.0268675658525552</v>
      </c>
      <c r="L49" s="175">
        <v>2.0604606728794579</v>
      </c>
      <c r="M49" s="92"/>
      <c r="O49" s="39" t="s">
        <v>334</v>
      </c>
      <c r="P49" s="90">
        <v>-3.0670841685293055</v>
      </c>
      <c r="Q49" s="92">
        <v>4.3079724016095184</v>
      </c>
      <c r="R49" s="175">
        <v>2.0604606728794579</v>
      </c>
      <c r="S49" s="92"/>
    </row>
    <row r="50" spans="2:19" x14ac:dyDescent="0.25">
      <c r="B50" s="39" t="s">
        <v>335</v>
      </c>
      <c r="C50" s="90">
        <v>-1.3150990252586183</v>
      </c>
      <c r="D50" s="120">
        <v>-0.53176538997608702</v>
      </c>
      <c r="E50" s="175">
        <v>1.4963638230261864</v>
      </c>
      <c r="I50" s="39" t="s">
        <v>335</v>
      </c>
      <c r="J50" s="92">
        <v>3.8543089154188266</v>
      </c>
      <c r="K50" s="90">
        <v>2.7318934217529289</v>
      </c>
      <c r="L50" s="175">
        <v>1.4963638230261864</v>
      </c>
      <c r="M50" s="92"/>
      <c r="O50" s="39" t="s">
        <v>335</v>
      </c>
      <c r="P50" s="90">
        <v>-2.4145656052278071</v>
      </c>
      <c r="Q50" s="92">
        <v>4.3331575517764378</v>
      </c>
      <c r="R50" s="175">
        <v>1.4963638230261864</v>
      </c>
      <c r="S50" s="92"/>
    </row>
    <row r="51" spans="2:19" x14ac:dyDescent="0.25">
      <c r="B51" s="39" t="s">
        <v>336</v>
      </c>
      <c r="C51" s="90">
        <v>-1.6774892760852254</v>
      </c>
      <c r="D51" s="120">
        <v>0.50917627860862069</v>
      </c>
      <c r="E51" s="175">
        <v>2.4972706306595143</v>
      </c>
      <c r="I51" s="39" t="s">
        <v>336</v>
      </c>
      <c r="J51" s="92">
        <v>3.2238022226898977</v>
      </c>
      <c r="K51" s="90">
        <v>2.6855400246623446</v>
      </c>
      <c r="L51" s="175">
        <v>2.4972706306595143</v>
      </c>
      <c r="M51" s="92"/>
      <c r="O51" s="39" t="s">
        <v>336</v>
      </c>
      <c r="P51" s="90">
        <v>-2.8849182186574893</v>
      </c>
      <c r="Q51" s="92">
        <v>3.5887805382309352</v>
      </c>
      <c r="R51" s="175">
        <v>2.4972706306595143</v>
      </c>
      <c r="S51" s="92"/>
    </row>
    <row r="52" spans="2:19" x14ac:dyDescent="0.25">
      <c r="B52" s="39" t="s">
        <v>337</v>
      </c>
      <c r="C52" s="90">
        <v>0.48267923968982984</v>
      </c>
      <c r="D52" s="120">
        <v>1.2420185827259189</v>
      </c>
      <c r="E52" s="175">
        <v>1.0292388120206226</v>
      </c>
      <c r="I52" s="39" t="s">
        <v>337</v>
      </c>
      <c r="J52" s="92">
        <v>0.65279240661479321</v>
      </c>
      <c r="K52" s="90">
        <v>1.2376945970145243</v>
      </c>
      <c r="L52" s="175">
        <v>1.0292388120206226</v>
      </c>
      <c r="M52" s="92"/>
      <c r="O52" s="39" t="s">
        <v>337</v>
      </c>
      <c r="P52" s="90">
        <v>-8.1462348544682186</v>
      </c>
      <c r="Q52" s="92">
        <v>-3.9922676737871967</v>
      </c>
      <c r="R52" s="175">
        <v>1.0292388120206226</v>
      </c>
      <c r="S52" s="92"/>
    </row>
    <row r="53" spans="2:19" x14ac:dyDescent="0.25">
      <c r="B53" s="39" t="s">
        <v>338</v>
      </c>
      <c r="C53" s="90">
        <v>-8.8593190640651187E-2</v>
      </c>
      <c r="D53" s="120">
        <v>2.9776706500401531</v>
      </c>
      <c r="E53" s="175">
        <v>1.2711769410680347</v>
      </c>
      <c r="I53" s="39" t="s">
        <v>338</v>
      </c>
      <c r="J53" s="92">
        <v>-2.0135755436566143</v>
      </c>
      <c r="K53" s="90">
        <v>1.7710645854588307</v>
      </c>
      <c r="L53" s="175">
        <v>1.2711769410680347</v>
      </c>
      <c r="M53" s="92"/>
      <c r="O53" s="39" t="s">
        <v>338</v>
      </c>
      <c r="P53" s="90">
        <v>-6.3971904589859321</v>
      </c>
      <c r="Q53" s="92">
        <v>-2.4578047142074695</v>
      </c>
      <c r="R53" s="175">
        <v>1.2711769410680347</v>
      </c>
      <c r="S53" s="92"/>
    </row>
    <row r="54" spans="2:19" x14ac:dyDescent="0.25">
      <c r="B54" s="39" t="s">
        <v>339</v>
      </c>
      <c r="C54" s="90">
        <v>1.8116383695305984</v>
      </c>
      <c r="D54" s="120">
        <v>4.1182790632271207</v>
      </c>
      <c r="E54" s="175">
        <v>1.6912970408056651</v>
      </c>
      <c r="I54" s="39" t="s">
        <v>339</v>
      </c>
      <c r="J54" s="92">
        <v>-1.6903172796385491</v>
      </c>
      <c r="K54" s="90">
        <v>2.3589655285836386</v>
      </c>
      <c r="L54" s="175">
        <v>1.6912970408056651</v>
      </c>
      <c r="M54" s="92"/>
      <c r="O54" s="39" t="s">
        <v>339</v>
      </c>
      <c r="P54" s="90">
        <v>-6.3794716013883317</v>
      </c>
      <c r="Q54" s="92">
        <v>-2.3941542996979166</v>
      </c>
      <c r="R54" s="175">
        <v>1.6912970408056651</v>
      </c>
      <c r="S54" s="92"/>
    </row>
    <row r="55" spans="2:19" x14ac:dyDescent="0.25">
      <c r="B55" s="39" t="s">
        <v>340</v>
      </c>
      <c r="C55" s="90">
        <v>1.513279804158671</v>
      </c>
      <c r="D55" s="120">
        <v>-6.5381002056639659E-2</v>
      </c>
      <c r="E55" s="175">
        <v>1.4192007032890501</v>
      </c>
      <c r="I55" s="39" t="s">
        <v>340</v>
      </c>
      <c r="J55" s="92">
        <v>-1.8163990447158369</v>
      </c>
      <c r="K55" s="90">
        <v>1.8595487034933029</v>
      </c>
      <c r="L55" s="175">
        <v>1.4192007032890501</v>
      </c>
      <c r="M55" s="92"/>
      <c r="O55" s="39" t="s">
        <v>340</v>
      </c>
      <c r="P55" s="90">
        <v>-5.7531403368430034</v>
      </c>
      <c r="Q55" s="92">
        <v>-2.0257796257796201</v>
      </c>
      <c r="R55" s="175">
        <v>1.4192007032890501</v>
      </c>
      <c r="S55" s="92"/>
    </row>
    <row r="56" spans="2:19" x14ac:dyDescent="0.25">
      <c r="B56" s="39" t="s">
        <v>343</v>
      </c>
      <c r="C56" s="90">
        <v>-0.38389996909189961</v>
      </c>
      <c r="D56" s="120">
        <v>1.8236085001269231</v>
      </c>
      <c r="E56" s="175">
        <v>1.6096512487537638</v>
      </c>
      <c r="I56" s="39" t="s">
        <v>343</v>
      </c>
      <c r="J56" s="92">
        <v>-2.334870545551766</v>
      </c>
      <c r="K56" s="90">
        <v>3.7738388800177205</v>
      </c>
      <c r="L56" s="175">
        <v>1.6096512487537638</v>
      </c>
      <c r="M56" s="92"/>
      <c r="O56" s="39" t="s">
        <v>343</v>
      </c>
      <c r="P56" s="90">
        <v>-4.3299967029116573</v>
      </c>
      <c r="Q56" s="92">
        <v>-1.6915842523280986</v>
      </c>
      <c r="R56" s="175">
        <v>1.6096512487537638</v>
      </c>
      <c r="S56" s="92"/>
    </row>
    <row r="57" spans="2:19" x14ac:dyDescent="0.25">
      <c r="B57" s="39" t="s">
        <v>344</v>
      </c>
      <c r="C57" s="90">
        <v>3.5788743963006056</v>
      </c>
      <c r="D57" s="120">
        <v>3.2392570389186233</v>
      </c>
      <c r="E57" s="175">
        <v>2.7750891482812818</v>
      </c>
      <c r="I57" s="39" t="s">
        <v>344</v>
      </c>
      <c r="J57" s="92">
        <v>0.71365130832946022</v>
      </c>
      <c r="K57" s="90">
        <v>3.3808085412536002</v>
      </c>
      <c r="L57" s="175">
        <v>2.7750891482812818</v>
      </c>
      <c r="M57" s="92"/>
      <c r="O57" s="39" t="s">
        <v>344</v>
      </c>
      <c r="P57" s="90">
        <v>-3.5695925704356597</v>
      </c>
      <c r="Q57" s="92">
        <v>-4.0811428948957911</v>
      </c>
      <c r="R57" s="175">
        <v>2.7750891482812818</v>
      </c>
      <c r="S57" s="92"/>
    </row>
    <row r="58" spans="2:19" x14ac:dyDescent="0.25">
      <c r="B58" s="39" t="s">
        <v>345</v>
      </c>
      <c r="C58" s="90">
        <v>1.2029678481985542</v>
      </c>
      <c r="D58" s="120">
        <v>0.7948025342855658</v>
      </c>
      <c r="E58" s="175">
        <v>2.8773568243382073</v>
      </c>
      <c r="I58" s="39" t="s">
        <v>345</v>
      </c>
      <c r="J58" s="92">
        <v>1.1446245287743722</v>
      </c>
      <c r="K58" s="90">
        <v>2.8297701375826563</v>
      </c>
      <c r="L58" s="175">
        <v>2.8773568243382073</v>
      </c>
      <c r="M58" s="92"/>
      <c r="O58" s="39" t="s">
        <v>345</v>
      </c>
      <c r="P58" s="90">
        <v>-2.2414360429913671</v>
      </c>
      <c r="Q58" s="92">
        <v>-2.0484001454955489</v>
      </c>
      <c r="R58" s="175">
        <v>2.8773568243382073</v>
      </c>
      <c r="S58" s="92"/>
    </row>
    <row r="59" spans="2:19" x14ac:dyDescent="0.25">
      <c r="B59" s="39" t="s">
        <v>346</v>
      </c>
      <c r="C59" s="90">
        <v>1.8850235947577545</v>
      </c>
      <c r="D59" s="120">
        <v>3.9833494113243262</v>
      </c>
      <c r="E59" s="175">
        <v>2.9150271754750889</v>
      </c>
      <c r="I59" s="39" t="s">
        <v>346</v>
      </c>
      <c r="J59" s="92">
        <v>1.4752558461462542</v>
      </c>
      <c r="K59" s="90">
        <v>2.6727472961906926</v>
      </c>
      <c r="L59" s="175">
        <v>2.9150271754750889</v>
      </c>
      <c r="M59" s="92"/>
      <c r="O59" s="39" t="s">
        <v>346</v>
      </c>
      <c r="P59" s="90">
        <v>-1.6608552027895058</v>
      </c>
      <c r="Q59" s="92">
        <v>-1.274890929770649</v>
      </c>
      <c r="R59" s="175">
        <v>2.9150271754750889</v>
      </c>
      <c r="S59" s="92"/>
    </row>
    <row r="60" spans="2:19" x14ac:dyDescent="0.25">
      <c r="B60" s="39" t="s">
        <v>347</v>
      </c>
      <c r="C60" s="90">
        <v>2.339478881436662</v>
      </c>
      <c r="D60" s="120">
        <v>3.241043451943824</v>
      </c>
      <c r="E60" s="175">
        <v>3.5287193085118673</v>
      </c>
      <c r="I60" s="39" t="s">
        <v>347</v>
      </c>
      <c r="J60" s="92">
        <v>2.555549909651873</v>
      </c>
      <c r="K60" s="90">
        <v>2.1618888000680272</v>
      </c>
      <c r="L60" s="175">
        <v>3.5287193085118673</v>
      </c>
      <c r="M60" s="92"/>
      <c r="O60" s="39" t="s">
        <v>347</v>
      </c>
      <c r="P60" s="90">
        <v>4.7921622114127018</v>
      </c>
      <c r="Q60" s="92">
        <v>0.47919564572072204</v>
      </c>
      <c r="R60" s="175">
        <v>3.5287193085118673</v>
      </c>
      <c r="S60" s="92"/>
    </row>
    <row r="61" spans="2:19" x14ac:dyDescent="0.25">
      <c r="B61" s="39" t="s">
        <v>348</v>
      </c>
      <c r="C61" s="90">
        <v>1.4956937733676909</v>
      </c>
      <c r="D61" s="120">
        <v>2.9836614171386771</v>
      </c>
      <c r="E61" s="175">
        <v>3.0141942753563029</v>
      </c>
      <c r="I61" s="39" t="s">
        <v>348</v>
      </c>
      <c r="J61" s="92">
        <v>1.2650506212790873</v>
      </c>
      <c r="K61" s="90">
        <v>2.7106073775920834</v>
      </c>
      <c r="L61" s="175">
        <v>3.0141942753563029</v>
      </c>
      <c r="M61" s="92"/>
      <c r="O61" s="39" t="s">
        <v>348</v>
      </c>
      <c r="P61" s="90">
        <v>2.6565029517200145</v>
      </c>
      <c r="Q61" s="92">
        <v>-1.1269024860211658</v>
      </c>
      <c r="R61" s="175">
        <v>3.0141942753563029</v>
      </c>
      <c r="S61" s="92"/>
    </row>
    <row r="62" spans="2:19" x14ac:dyDescent="0.25">
      <c r="B62" s="39" t="s">
        <v>349</v>
      </c>
      <c r="C62" s="90">
        <v>4.498793881095736</v>
      </c>
      <c r="D62" s="120">
        <v>5.8008199847873385</v>
      </c>
      <c r="E62" s="175">
        <v>3.1862402462746076</v>
      </c>
      <c r="I62" s="39" t="s">
        <v>349</v>
      </c>
      <c r="J62" s="92">
        <v>1.2986428563745562</v>
      </c>
      <c r="K62" s="90">
        <v>3.49495674910834</v>
      </c>
      <c r="L62" s="175">
        <v>3.1862402462746076</v>
      </c>
      <c r="M62" s="93"/>
      <c r="O62" s="39" t="s">
        <v>349</v>
      </c>
      <c r="P62" s="90">
        <v>2.0485989495478236</v>
      </c>
      <c r="Q62" s="92">
        <v>-3.601374631679775</v>
      </c>
      <c r="R62" s="175">
        <v>3.1862402462746076</v>
      </c>
      <c r="S62" s="93"/>
    </row>
    <row r="63" spans="2:19" x14ac:dyDescent="0.25">
      <c r="B63" s="39" t="s">
        <v>350</v>
      </c>
      <c r="C63" s="90">
        <v>1.3951073592140801</v>
      </c>
      <c r="D63" s="120">
        <v>1.8960987693300808</v>
      </c>
      <c r="E63" s="175">
        <v>3.0485536349226408</v>
      </c>
      <c r="I63" s="39" t="s">
        <v>350</v>
      </c>
      <c r="J63" s="92">
        <v>1.2043614253558985</v>
      </c>
      <c r="K63" s="90">
        <v>3.7486764119418297</v>
      </c>
      <c r="L63" s="175">
        <v>3.0485536349226408</v>
      </c>
      <c r="O63" s="39" t="s">
        <v>350</v>
      </c>
      <c r="P63" s="90">
        <v>1.9245124568442691</v>
      </c>
      <c r="Q63" s="92">
        <v>-3.8912579957356002</v>
      </c>
      <c r="R63" s="175">
        <v>3.0485536349226408</v>
      </c>
    </row>
    <row r="64" spans="2:19" x14ac:dyDescent="0.25">
      <c r="B64" s="39" t="s">
        <v>351</v>
      </c>
      <c r="C64" s="90">
        <v>-2.0493039800009001</v>
      </c>
      <c r="D64" s="120">
        <v>-0.80654425209991132</v>
      </c>
      <c r="E64" s="175">
        <v>0.79925780305651983</v>
      </c>
      <c r="I64" s="39" t="s">
        <v>351</v>
      </c>
      <c r="J64" s="92">
        <v>-1.9977499972393673</v>
      </c>
      <c r="K64" s="90">
        <v>3.5155524030474368</v>
      </c>
      <c r="L64" s="175">
        <v>0.79925780305651983</v>
      </c>
      <c r="O64" s="39" t="s">
        <v>351</v>
      </c>
      <c r="P64" s="90">
        <v>-1.88659630377947</v>
      </c>
      <c r="Q64" s="92">
        <v>-16.382808726738375</v>
      </c>
      <c r="R64" s="175">
        <v>0.79925780305651983</v>
      </c>
    </row>
    <row r="65" spans="2:18" x14ac:dyDescent="0.25">
      <c r="B65" s="39" t="s">
        <v>352</v>
      </c>
      <c r="C65" s="90">
        <v>-32.696663802436703</v>
      </c>
      <c r="D65" s="120">
        <v>-37.007609052543032</v>
      </c>
      <c r="E65" s="175">
        <v>-16.551845830673429</v>
      </c>
      <c r="I65" s="39" t="s">
        <v>352</v>
      </c>
      <c r="J65" s="92">
        <v>-15.322937514918564</v>
      </c>
      <c r="K65" s="90">
        <v>-14.629327552644639</v>
      </c>
      <c r="L65" s="175">
        <v>-16.551845830673429</v>
      </c>
      <c r="O65" s="39" t="s">
        <v>352</v>
      </c>
      <c r="P65" s="90">
        <v>-11.331497618721514</v>
      </c>
      <c r="Q65" s="92">
        <v>-28.434190870297286</v>
      </c>
      <c r="R65" s="175">
        <v>-16.551845830673429</v>
      </c>
    </row>
    <row r="66" spans="2:18" x14ac:dyDescent="0.25">
      <c r="B66" s="39" t="s">
        <v>353</v>
      </c>
      <c r="C66" s="90">
        <v>-22.688449158168766</v>
      </c>
      <c r="D66" s="120">
        <v>-29.265026393707558</v>
      </c>
      <c r="E66" s="175">
        <v>-8.7953235264957073</v>
      </c>
      <c r="I66" s="39" t="s">
        <v>353</v>
      </c>
      <c r="J66" s="92">
        <v>-12.921658136586501</v>
      </c>
      <c r="K66" s="90">
        <v>-16.498786924764403</v>
      </c>
      <c r="L66" s="175">
        <v>-8.7953235264957073</v>
      </c>
      <c r="O66" s="39" t="s">
        <v>353</v>
      </c>
      <c r="P66" s="90">
        <v>-13.944966979153435</v>
      </c>
      <c r="Q66" s="92">
        <v>-27.968632445671531</v>
      </c>
      <c r="R66" s="175">
        <v>-8.7953235264957073</v>
      </c>
    </row>
    <row r="67" spans="2:18" x14ac:dyDescent="0.25">
      <c r="B67" s="39" t="s">
        <v>354</v>
      </c>
      <c r="C67" s="90">
        <v>-12.799464962627411</v>
      </c>
      <c r="D67" s="120">
        <v>-17.763605044630779</v>
      </c>
      <c r="E67" s="175">
        <v>-3.6125040545465055</v>
      </c>
      <c r="I67" s="39" t="s">
        <v>354</v>
      </c>
      <c r="J67" s="92">
        <v>-9.8052241895573928</v>
      </c>
      <c r="K67" s="90">
        <v>-13.689442640334022</v>
      </c>
      <c r="L67" s="175">
        <v>-3.6125040545465055</v>
      </c>
      <c r="O67" s="39" t="s">
        <v>354</v>
      </c>
      <c r="P67" s="90">
        <v>-15.588309340168905</v>
      </c>
      <c r="Q67" s="92">
        <v>-26.783318125704483</v>
      </c>
      <c r="R67" s="175">
        <v>-3.6125040545465055</v>
      </c>
    </row>
    <row r="68" spans="2:18" x14ac:dyDescent="0.25">
      <c r="B68" s="39" t="s">
        <v>355</v>
      </c>
      <c r="C68" s="90">
        <v>-7.6216014817245537</v>
      </c>
      <c r="D68" s="120">
        <v>-11.396046721687682</v>
      </c>
      <c r="E68" s="175">
        <v>0.9091888405505415</v>
      </c>
      <c r="I68" s="39" t="s">
        <v>355</v>
      </c>
      <c r="J68" s="92">
        <v>6.210396774551981</v>
      </c>
      <c r="K68" s="90">
        <v>-2.4067165572878224</v>
      </c>
      <c r="L68" s="175">
        <v>0.9091888405505415</v>
      </c>
      <c r="O68" s="39" t="s">
        <v>355</v>
      </c>
      <c r="P68" s="90">
        <v>-14.729550255176989</v>
      </c>
      <c r="Q68" s="92">
        <v>-5.1374835604698461</v>
      </c>
      <c r="R68" s="175">
        <v>0.9091888405505415</v>
      </c>
    </row>
    <row r="69" spans="2:18" x14ac:dyDescent="0.25">
      <c r="B69" s="39" t="s">
        <v>356</v>
      </c>
      <c r="C69" s="90">
        <v>23.923773832692945</v>
      </c>
      <c r="D69" s="120">
        <v>32.803936545419447</v>
      </c>
      <c r="E69" s="175">
        <v>18.305676986548917</v>
      </c>
      <c r="I69" s="39" t="s">
        <v>356</v>
      </c>
      <c r="J69" s="92">
        <v>18.302482588111516</v>
      </c>
      <c r="K69" s="90">
        <v>14.919540018532103</v>
      </c>
      <c r="L69" s="175">
        <v>18.305676986548917</v>
      </c>
      <c r="O69" s="39" t="s">
        <v>356</v>
      </c>
      <c r="P69" s="90">
        <v>-5.0041713662045737</v>
      </c>
      <c r="Q69" s="92">
        <v>7.1864434264359289</v>
      </c>
      <c r="R69" s="175">
        <v>18.305676986548917</v>
      </c>
    </row>
    <row r="70" spans="2:18" x14ac:dyDescent="0.25">
      <c r="B70" s="39" t="s">
        <v>357</v>
      </c>
      <c r="C70" s="90">
        <v>19.781258479533889</v>
      </c>
      <c r="D70" s="120">
        <v>33.250982988455661</v>
      </c>
      <c r="E70" s="175">
        <v>13.744591573680538</v>
      </c>
      <c r="I70" s="39" t="s">
        <v>357</v>
      </c>
      <c r="J70" s="92">
        <v>18.32089965166621</v>
      </c>
      <c r="K70" s="90">
        <v>21.465556497835792</v>
      </c>
      <c r="L70" s="175">
        <v>13.744591573680538</v>
      </c>
      <c r="O70" s="39" t="s">
        <v>357</v>
      </c>
      <c r="P70" s="90">
        <v>-2.0780664460871066</v>
      </c>
      <c r="Q70" s="92">
        <v>5.2956571317456849</v>
      </c>
      <c r="R70" s="175">
        <v>13.744591573680538</v>
      </c>
    </row>
    <row r="71" spans="2:18" x14ac:dyDescent="0.25">
      <c r="B71" s="39" t="s">
        <v>816</v>
      </c>
      <c r="C71" s="90">
        <v>11.390754293812108</v>
      </c>
      <c r="D71" s="120">
        <v>24.589059493624404</v>
      </c>
      <c r="E71" s="175">
        <v>10.837723973553722</v>
      </c>
      <c r="I71" s="39" t="s">
        <v>816</v>
      </c>
      <c r="J71" s="92">
        <v>16.359606843644386</v>
      </c>
      <c r="K71" s="90">
        <v>20.860168166217903</v>
      </c>
      <c r="L71" s="175">
        <v>10.837723973553722</v>
      </c>
      <c r="O71" s="39" t="s">
        <v>816</v>
      </c>
      <c r="P71" s="90">
        <v>0.17233928398721332</v>
      </c>
      <c r="Q71" s="92">
        <v>5.6972179931810842</v>
      </c>
      <c r="R71" s="175">
        <v>10.837723973553722</v>
      </c>
    </row>
    <row r="72" spans="2:18" x14ac:dyDescent="0.25">
      <c r="B72" s="39" t="s">
        <v>852</v>
      </c>
      <c r="C72" s="91">
        <v>9.2989311953821669</v>
      </c>
      <c r="D72" s="215">
        <v>19.814354742640631</v>
      </c>
      <c r="E72" s="212">
        <v>8.5413605988049426</v>
      </c>
      <c r="I72" s="39" t="s">
        <v>852</v>
      </c>
      <c r="J72" s="93">
        <v>11.087042410671685</v>
      </c>
      <c r="K72" s="91">
        <v>15.254116338572857</v>
      </c>
      <c r="L72" s="212">
        <v>8.5413605988049426</v>
      </c>
      <c r="O72" s="39" t="s">
        <v>852</v>
      </c>
      <c r="P72" s="91">
        <v>1.0231206778523045</v>
      </c>
      <c r="Q72" s="93">
        <v>5.2172028837340605</v>
      </c>
      <c r="R72" s="212">
        <v>8.5413605988049426</v>
      </c>
    </row>
    <row r="73" spans="2:18" x14ac:dyDescent="0.25">
      <c r="B73" s="39" t="s">
        <v>872</v>
      </c>
      <c r="C73" s="91">
        <v>15.2</v>
      </c>
      <c r="D73" s="215">
        <v>25.5</v>
      </c>
      <c r="E73" s="212">
        <v>12.6</v>
      </c>
      <c r="I73" s="39" t="s">
        <v>872</v>
      </c>
      <c r="J73" s="93">
        <v>20.3</v>
      </c>
      <c r="K73" s="91">
        <v>23.3</v>
      </c>
      <c r="L73" s="212">
        <v>12.6</v>
      </c>
      <c r="O73" s="39" t="s">
        <v>872</v>
      </c>
      <c r="P73" s="91">
        <v>0</v>
      </c>
      <c r="Q73" s="93">
        <v>9.4</v>
      </c>
      <c r="R73" s="212">
        <v>12.6</v>
      </c>
    </row>
    <row r="74" spans="2:18" x14ac:dyDescent="0.25">
      <c r="B74" s="39" t="s">
        <v>902</v>
      </c>
      <c r="C74" s="91">
        <v>13.2</v>
      </c>
      <c r="D74" s="215">
        <v>22.8</v>
      </c>
      <c r="E74" s="212">
        <v>7</v>
      </c>
      <c r="I74" s="39" t="s">
        <v>903</v>
      </c>
      <c r="J74" s="93">
        <v>7</v>
      </c>
      <c r="K74" s="91">
        <v>8.1</v>
      </c>
      <c r="L74" s="212">
        <v>7</v>
      </c>
      <c r="O74" s="39" t="s">
        <v>902</v>
      </c>
      <c r="P74" s="91">
        <v>2.5</v>
      </c>
      <c r="Q74" s="93">
        <v>13.4</v>
      </c>
      <c r="R74" s="212">
        <v>7</v>
      </c>
    </row>
    <row r="75" spans="2:18" x14ac:dyDescent="0.25">
      <c r="B75" s="39" t="s">
        <v>923</v>
      </c>
      <c r="C75" s="91">
        <v>3.6</v>
      </c>
      <c r="D75" s="215">
        <v>7.2</v>
      </c>
      <c r="E75" s="212">
        <v>2.9</v>
      </c>
      <c r="I75" s="39" t="s">
        <v>923</v>
      </c>
      <c r="J75" s="91">
        <v>2.7</v>
      </c>
      <c r="K75" s="215">
        <v>1</v>
      </c>
      <c r="L75" s="212">
        <v>2.9</v>
      </c>
      <c r="O75" s="39" t="s">
        <v>923</v>
      </c>
      <c r="P75" s="91">
        <v>-1.7</v>
      </c>
      <c r="Q75" s="215">
        <v>-1.9</v>
      </c>
      <c r="R75" s="212">
        <v>2.9</v>
      </c>
    </row>
  </sheetData>
  <mergeCells count="12">
    <mergeCell ref="N22:N23"/>
    <mergeCell ref="H2:H5"/>
    <mergeCell ref="H6:H9"/>
    <mergeCell ref="H10:H13"/>
    <mergeCell ref="H14:H17"/>
    <mergeCell ref="H18:H21"/>
    <mergeCell ref="H22:H23"/>
    <mergeCell ref="N2:N5"/>
    <mergeCell ref="N6:N9"/>
    <mergeCell ref="N10:N13"/>
    <mergeCell ref="N14:N17"/>
    <mergeCell ref="N18:N21"/>
  </mergeCells>
  <phoneticPr fontId="64" type="noConversion"/>
  <conditionalFormatting sqref="C44:E75">
    <cfRule type="expression" dxfId="7957" priority="7">
      <formula>MOD(ROW(),2)=0</formula>
    </cfRule>
  </conditionalFormatting>
  <conditionalFormatting sqref="J44:J67">
    <cfRule type="expression" dxfId="7956" priority="102">
      <formula>MOD(ROW(),2)=1</formula>
    </cfRule>
  </conditionalFormatting>
  <conditionalFormatting sqref="J75:K75">
    <cfRule type="expression" dxfId="7955" priority="4">
      <formula>MOD(ROW(),2)=0</formula>
    </cfRule>
  </conditionalFormatting>
  <conditionalFormatting sqref="K44:K69">
    <cfRule type="expression" dxfId="7954" priority="153">
      <formula>MOD(ROW(),2)=1</formula>
    </cfRule>
  </conditionalFormatting>
  <conditionalFormatting sqref="L44:L75">
    <cfRule type="expression" dxfId="7953" priority="6">
      <formula>MOD(ROW(),2)=0</formula>
    </cfRule>
  </conditionalFormatting>
  <conditionalFormatting sqref="P44:Q70">
    <cfRule type="expression" dxfId="7952" priority="100">
      <formula>MOD(ROW(),2)=1</formula>
    </cfRule>
  </conditionalFormatting>
  <conditionalFormatting sqref="P75:Q75">
    <cfRule type="expression" dxfId="7951" priority="1">
      <formula>MOD(ROW(),2)=0</formula>
    </cfRule>
  </conditionalFormatting>
  <conditionalFormatting sqref="R44:R75">
    <cfRule type="expression" dxfId="7950" priority="3">
      <formula>MOD(ROW(),2)=0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218"/>
  <sheetViews>
    <sheetView showGridLines="0" zoomScale="80" zoomScaleNormal="80" workbookViewId="0">
      <selection activeCell="B3" sqref="B3"/>
    </sheetView>
  </sheetViews>
  <sheetFormatPr baseColWidth="10" defaultColWidth="11.42578125" defaultRowHeight="14.25" x14ac:dyDescent="0.2"/>
  <cols>
    <col min="1" max="1" width="1.28515625" style="217" customWidth="1"/>
    <col min="2" max="2" width="20.28515625" style="217" customWidth="1"/>
    <col min="3" max="6" width="14.140625" style="217" customWidth="1"/>
    <col min="7" max="8" width="13.28515625" style="217" customWidth="1"/>
    <col min="9" max="9" width="11.28515625" style="217" customWidth="1"/>
    <col min="10" max="10" width="11.5703125" style="217" customWidth="1"/>
    <col min="11" max="12" width="11.42578125" style="217"/>
    <col min="13" max="13" width="14.28515625" style="217" customWidth="1"/>
    <col min="14" max="15" width="11.42578125" style="217"/>
    <col min="16" max="16" width="7" style="217" customWidth="1"/>
    <col min="17" max="17" width="17.42578125" style="217" customWidth="1"/>
    <col min="18" max="16384" width="11.42578125" style="217"/>
  </cols>
  <sheetData>
    <row r="1" spans="1:21" ht="15" customHeight="1" x14ac:dyDescent="0.2">
      <c r="A1" s="608" t="s">
        <v>358</v>
      </c>
      <c r="B1" s="608"/>
      <c r="C1" s="608"/>
      <c r="D1" s="608"/>
      <c r="E1" s="608"/>
      <c r="F1" s="608"/>
      <c r="G1" s="608"/>
      <c r="H1" s="608"/>
      <c r="I1" s="608"/>
      <c r="J1" s="608"/>
      <c r="K1" s="608"/>
      <c r="L1" s="608"/>
      <c r="M1" s="608"/>
      <c r="N1" s="608"/>
      <c r="O1" s="608"/>
      <c r="P1" s="608"/>
      <c r="Q1" s="608"/>
      <c r="R1" s="608"/>
      <c r="S1" s="608"/>
    </row>
    <row r="2" spans="1:21" ht="15" customHeight="1" x14ac:dyDescent="0.2">
      <c r="A2" s="608"/>
      <c r="B2" s="608"/>
      <c r="C2" s="608"/>
      <c r="D2" s="608"/>
      <c r="E2" s="608"/>
      <c r="F2" s="608"/>
      <c r="G2" s="608"/>
      <c r="H2" s="608"/>
      <c r="I2" s="608"/>
      <c r="J2" s="608"/>
      <c r="K2" s="608"/>
      <c r="L2" s="608"/>
      <c r="M2" s="608"/>
      <c r="N2" s="608"/>
      <c r="O2" s="608"/>
      <c r="P2" s="608"/>
      <c r="Q2" s="608"/>
      <c r="R2" s="608"/>
      <c r="S2" s="608"/>
    </row>
    <row r="3" spans="1:21" ht="20.25" x14ac:dyDescent="0.3">
      <c r="B3" s="219"/>
      <c r="H3" s="520"/>
      <c r="N3" s="428" t="s">
        <v>4</v>
      </c>
      <c r="Q3" s="428" t="s">
        <v>988</v>
      </c>
      <c r="S3" s="220"/>
    </row>
    <row r="4" spans="1:21" x14ac:dyDescent="0.2">
      <c r="J4" s="246"/>
    </row>
    <row r="5" spans="1:21" ht="15" customHeight="1" x14ac:dyDescent="0.2">
      <c r="Q5" s="343"/>
      <c r="R5" s="344"/>
      <c r="S5" s="344"/>
    </row>
    <row r="6" spans="1:21" ht="18.75" customHeight="1" x14ac:dyDescent="0.2">
      <c r="B6" s="613" t="s">
        <v>359</v>
      </c>
      <c r="C6" s="613">
        <v>2018</v>
      </c>
      <c r="D6" s="613">
        <v>2019</v>
      </c>
      <c r="E6" s="613">
        <v>2020</v>
      </c>
      <c r="F6" s="613">
        <v>2021</v>
      </c>
      <c r="G6" s="613">
        <v>2022</v>
      </c>
      <c r="H6" s="613">
        <v>2023</v>
      </c>
      <c r="T6" s="246"/>
    </row>
    <row r="7" spans="1:21" ht="18.75" customHeight="1" thickBot="1" x14ac:dyDescent="0.25">
      <c r="B7" s="657"/>
      <c r="C7" s="657"/>
      <c r="D7" s="657"/>
      <c r="E7" s="657"/>
      <c r="F7" s="657"/>
      <c r="G7" s="657"/>
      <c r="H7" s="657"/>
    </row>
    <row r="8" spans="1:21" ht="18" customHeight="1" x14ac:dyDescent="0.2">
      <c r="B8" s="345" t="s">
        <v>360</v>
      </c>
      <c r="C8" s="346">
        <v>651.79999999999995</v>
      </c>
      <c r="D8" s="346">
        <v>734.6</v>
      </c>
      <c r="E8" s="346">
        <v>750</v>
      </c>
      <c r="F8" s="346">
        <v>713</v>
      </c>
      <c r="G8" s="346">
        <v>810</v>
      </c>
      <c r="H8" s="346">
        <v>857</v>
      </c>
      <c r="I8" s="302"/>
      <c r="J8" s="347"/>
    </row>
    <row r="9" spans="1:21" ht="18" customHeight="1" x14ac:dyDescent="0.2">
      <c r="B9" s="290" t="s">
        <v>361</v>
      </c>
      <c r="C9" s="348">
        <v>637.9</v>
      </c>
      <c r="D9" s="348">
        <v>706.3</v>
      </c>
      <c r="E9" s="348">
        <v>753</v>
      </c>
      <c r="F9" s="348">
        <v>751</v>
      </c>
      <c r="G9" s="348">
        <v>815</v>
      </c>
      <c r="H9" s="348">
        <v>865</v>
      </c>
      <c r="I9" s="302"/>
      <c r="J9" s="347"/>
    </row>
    <row r="10" spans="1:21" ht="18" customHeight="1" thickBot="1" x14ac:dyDescent="0.25">
      <c r="B10" s="290" t="s">
        <v>362</v>
      </c>
      <c r="C10" s="348">
        <v>681.3</v>
      </c>
      <c r="D10" s="348">
        <v>723.5</v>
      </c>
      <c r="E10" s="348">
        <v>689</v>
      </c>
      <c r="F10" s="348">
        <v>839</v>
      </c>
      <c r="G10" s="348">
        <v>911</v>
      </c>
      <c r="H10" s="348">
        <v>933</v>
      </c>
      <c r="I10" s="246"/>
      <c r="J10" s="347"/>
    </row>
    <row r="11" spans="1:21" ht="18" hidden="1" customHeight="1" x14ac:dyDescent="0.2">
      <c r="B11" s="290" t="s">
        <v>363</v>
      </c>
      <c r="C11" s="348">
        <v>731.1</v>
      </c>
      <c r="D11" s="348">
        <v>715</v>
      </c>
      <c r="E11" s="348">
        <v>494</v>
      </c>
      <c r="F11" s="348">
        <v>755</v>
      </c>
      <c r="G11" s="348">
        <v>840</v>
      </c>
      <c r="H11" s="348"/>
      <c r="I11" s="302"/>
      <c r="J11" s="347"/>
    </row>
    <row r="12" spans="1:21" ht="18" hidden="1" customHeight="1" x14ac:dyDescent="0.2">
      <c r="B12" s="290" t="s">
        <v>364</v>
      </c>
      <c r="C12" s="348">
        <v>729.1</v>
      </c>
      <c r="D12" s="348">
        <v>802</v>
      </c>
      <c r="E12" s="348">
        <v>589</v>
      </c>
      <c r="F12" s="348">
        <v>504</v>
      </c>
      <c r="G12" s="348">
        <v>869</v>
      </c>
      <c r="H12" s="348"/>
      <c r="I12" s="302"/>
      <c r="J12" s="347"/>
    </row>
    <row r="13" spans="1:21" ht="15" hidden="1" x14ac:dyDescent="0.2">
      <c r="B13" s="290" t="s">
        <v>365</v>
      </c>
      <c r="C13" s="348">
        <v>684.2</v>
      </c>
      <c r="D13" s="348">
        <v>706</v>
      </c>
      <c r="E13" s="348">
        <v>643</v>
      </c>
      <c r="F13" s="348">
        <v>808</v>
      </c>
      <c r="G13" s="348">
        <v>862</v>
      </c>
      <c r="H13" s="348"/>
      <c r="I13" s="289"/>
      <c r="J13" s="347"/>
      <c r="U13" s="246"/>
    </row>
    <row r="14" spans="1:21" ht="15" hidden="1" x14ac:dyDescent="0.2">
      <c r="B14" s="290" t="s">
        <v>366</v>
      </c>
      <c r="C14" s="348">
        <v>712</v>
      </c>
      <c r="D14" s="348">
        <v>784</v>
      </c>
      <c r="E14" s="348">
        <v>721</v>
      </c>
      <c r="F14" s="348">
        <v>842</v>
      </c>
      <c r="G14" s="348">
        <v>864</v>
      </c>
      <c r="H14" s="348"/>
      <c r="I14" s="325"/>
    </row>
    <row r="15" spans="1:21" ht="15" hidden="1" x14ac:dyDescent="0.2">
      <c r="B15" s="290" t="s">
        <v>367</v>
      </c>
      <c r="C15" s="348">
        <v>769</v>
      </c>
      <c r="D15" s="348">
        <v>787</v>
      </c>
      <c r="E15" s="348">
        <v>703</v>
      </c>
      <c r="F15" s="348">
        <v>823</v>
      </c>
      <c r="G15" s="348">
        <v>925</v>
      </c>
      <c r="H15" s="348"/>
      <c r="I15" s="302"/>
    </row>
    <row r="16" spans="1:21" ht="15" hidden="1" x14ac:dyDescent="0.2">
      <c r="B16" s="290" t="s">
        <v>368</v>
      </c>
      <c r="C16" s="348">
        <v>729</v>
      </c>
      <c r="D16" s="348">
        <v>784</v>
      </c>
      <c r="E16" s="348">
        <v>754</v>
      </c>
      <c r="F16" s="348">
        <v>873</v>
      </c>
      <c r="G16" s="348">
        <v>937</v>
      </c>
      <c r="H16" s="348"/>
      <c r="I16" s="289"/>
    </row>
    <row r="17" spans="2:19" ht="15" hidden="1" x14ac:dyDescent="0.2">
      <c r="B17" s="290" t="s">
        <v>369</v>
      </c>
      <c r="C17" s="348">
        <v>778</v>
      </c>
      <c r="D17" s="348">
        <v>824</v>
      </c>
      <c r="E17" s="348">
        <v>788</v>
      </c>
      <c r="F17" s="348">
        <v>880</v>
      </c>
      <c r="G17" s="348">
        <v>905</v>
      </c>
      <c r="H17" s="348"/>
      <c r="I17" s="289"/>
    </row>
    <row r="18" spans="2:19" ht="15" hidden="1" x14ac:dyDescent="0.2">
      <c r="B18" s="290" t="s">
        <v>370</v>
      </c>
      <c r="C18" s="348">
        <v>744</v>
      </c>
      <c r="D18" s="348">
        <v>766</v>
      </c>
      <c r="E18" s="348">
        <v>751</v>
      </c>
      <c r="F18" s="348">
        <v>909</v>
      </c>
      <c r="G18" s="348">
        <v>928</v>
      </c>
      <c r="H18" s="348"/>
      <c r="I18" s="244"/>
    </row>
    <row r="19" spans="2:19" ht="15.75" hidden="1" thickBot="1" x14ac:dyDescent="0.25">
      <c r="B19" s="290" t="s">
        <v>371</v>
      </c>
      <c r="C19" s="348">
        <v>717</v>
      </c>
      <c r="D19" s="348">
        <v>755</v>
      </c>
      <c r="E19" s="348">
        <v>775</v>
      </c>
      <c r="F19" s="348">
        <v>880</v>
      </c>
      <c r="G19" s="348">
        <v>906</v>
      </c>
      <c r="H19" s="348"/>
    </row>
    <row r="20" spans="2:19" ht="16.5" thickBot="1" x14ac:dyDescent="0.25">
      <c r="B20" s="351" t="s">
        <v>154</v>
      </c>
      <c r="C20" s="352">
        <f t="shared" ref="C20:G20" si="0">+SUM(C8:C10)</f>
        <v>1970.9999999999998</v>
      </c>
      <c r="D20" s="352">
        <f t="shared" si="0"/>
        <v>2164.4</v>
      </c>
      <c r="E20" s="352">
        <f t="shared" si="0"/>
        <v>2192</v>
      </c>
      <c r="F20" s="352">
        <f t="shared" si="0"/>
        <v>2303</v>
      </c>
      <c r="G20" s="352">
        <f t="shared" si="0"/>
        <v>2536</v>
      </c>
      <c r="H20" s="352">
        <f>+SUM(H8:H10)</f>
        <v>2655</v>
      </c>
      <c r="I20" s="244"/>
    </row>
    <row r="21" spans="2:19" ht="15.75" x14ac:dyDescent="0.25">
      <c r="B21" s="353" t="s">
        <v>44</v>
      </c>
      <c r="C21" s="354"/>
      <c r="D21" s="354">
        <f>+(D20-C20)/C20</f>
        <v>9.8122780314561314E-2</v>
      </c>
      <c r="E21" s="354">
        <f>+(E20-D20)/D20</f>
        <v>1.2751801885048932E-2</v>
      </c>
      <c r="F21" s="354">
        <f>+(F20-E20)/E20</f>
        <v>5.0638686131386862E-2</v>
      </c>
      <c r="G21" s="354">
        <f>+(G20-F20)/F20</f>
        <v>0.10117238384715588</v>
      </c>
      <c r="H21" s="354">
        <f>+(H20-G20)/G20</f>
        <v>4.6924290220820189E-2</v>
      </c>
    </row>
    <row r="22" spans="2:19" ht="15" x14ac:dyDescent="0.2">
      <c r="B22" s="355" t="s">
        <v>372</v>
      </c>
      <c r="C22" s="356"/>
      <c r="D22" s="356"/>
      <c r="E22" s="356"/>
      <c r="F22" s="356"/>
      <c r="G22" s="357"/>
      <c r="H22" s="357"/>
      <c r="I22" s="325"/>
    </row>
    <row r="23" spans="2:19" ht="40.5" customHeight="1" x14ac:dyDescent="0.2">
      <c r="B23" s="318"/>
      <c r="C23" s="356"/>
      <c r="D23" s="356"/>
      <c r="E23" s="356"/>
      <c r="F23" s="356"/>
      <c r="G23" s="357"/>
      <c r="H23" s="357"/>
    </row>
    <row r="24" spans="2:19" ht="13.9" customHeight="1" x14ac:dyDescent="0.2">
      <c r="B24" s="773" t="s">
        <v>1013</v>
      </c>
      <c r="C24" s="773"/>
      <c r="D24" s="773"/>
      <c r="E24" s="773"/>
      <c r="F24" s="773"/>
      <c r="G24" s="773"/>
      <c r="H24" s="773"/>
      <c r="I24" s="589"/>
      <c r="J24" s="589"/>
      <c r="K24" s="589"/>
      <c r="L24" s="589"/>
      <c r="M24" s="589"/>
      <c r="N24" s="589"/>
      <c r="O24" s="589"/>
      <c r="P24" s="589"/>
      <c r="Q24" s="589"/>
      <c r="R24" s="589"/>
    </row>
    <row r="25" spans="2:19" x14ac:dyDescent="0.2">
      <c r="B25" s="773"/>
      <c r="C25" s="773"/>
      <c r="D25" s="773"/>
      <c r="E25" s="773"/>
      <c r="F25" s="773"/>
      <c r="G25" s="773"/>
      <c r="H25" s="773"/>
      <c r="I25" s="589"/>
      <c r="J25" s="589"/>
      <c r="K25" s="589"/>
      <c r="L25" s="589"/>
      <c r="M25" s="589"/>
      <c r="N25" s="589"/>
      <c r="O25" s="589"/>
      <c r="P25" s="589"/>
      <c r="Q25" s="589"/>
      <c r="R25" s="589"/>
      <c r="S25" s="358"/>
    </row>
    <row r="26" spans="2:19" ht="111" customHeight="1" x14ac:dyDescent="0.2">
      <c r="B26" s="773"/>
      <c r="C26" s="773"/>
      <c r="D26" s="773"/>
      <c r="E26" s="773"/>
      <c r="F26" s="773"/>
      <c r="G26" s="773"/>
      <c r="H26" s="773"/>
      <c r="I26" s="589"/>
      <c r="J26" s="589"/>
      <c r="K26" s="589"/>
      <c r="L26" s="589"/>
      <c r="M26" s="589"/>
      <c r="N26" s="589"/>
      <c r="O26" s="589"/>
      <c r="P26" s="589"/>
      <c r="Q26" s="589"/>
      <c r="R26" s="589"/>
      <c r="S26" s="358"/>
    </row>
    <row r="27" spans="2:19" x14ac:dyDescent="0.2">
      <c r="B27" s="773"/>
      <c r="C27" s="773"/>
      <c r="D27" s="773"/>
      <c r="E27" s="773"/>
      <c r="F27" s="773"/>
      <c r="G27" s="773"/>
      <c r="H27" s="773"/>
      <c r="I27" s="589"/>
      <c r="J27" s="589"/>
      <c r="K27" s="589"/>
      <c r="L27" s="589"/>
      <c r="M27" s="589"/>
      <c r="N27" s="589"/>
      <c r="O27" s="589"/>
      <c r="P27" s="589"/>
      <c r="Q27" s="589"/>
      <c r="R27" s="589"/>
      <c r="S27" s="358"/>
    </row>
    <row r="28" spans="2:19" ht="51.75" customHeight="1" x14ac:dyDescent="0.2">
      <c r="B28" s="773"/>
      <c r="C28" s="773"/>
      <c r="D28" s="773"/>
      <c r="E28" s="773"/>
      <c r="F28" s="773"/>
      <c r="G28" s="773"/>
      <c r="H28" s="773"/>
      <c r="I28" s="589"/>
      <c r="J28" s="589"/>
      <c r="K28" s="589"/>
      <c r="L28" s="589"/>
      <c r="M28" s="589"/>
      <c r="N28" s="589"/>
      <c r="O28" s="589"/>
      <c r="P28" s="589"/>
      <c r="Q28" s="589"/>
      <c r="R28" s="589"/>
      <c r="S28" s="358"/>
    </row>
    <row r="29" spans="2:19" ht="15" customHeight="1" x14ac:dyDescent="0.2">
      <c r="Q29" s="358"/>
      <c r="R29" s="358"/>
      <c r="S29" s="358"/>
    </row>
    <row r="30" spans="2:19" ht="26.45" customHeight="1" x14ac:dyDescent="0.2">
      <c r="B30" s="710" t="s">
        <v>373</v>
      </c>
      <c r="C30" s="613">
        <v>2018</v>
      </c>
      <c r="D30" s="613">
        <v>2019</v>
      </c>
      <c r="E30" s="613">
        <v>2020</v>
      </c>
      <c r="F30" s="613">
        <v>2021</v>
      </c>
      <c r="G30" s="613">
        <v>2022</v>
      </c>
      <c r="H30" s="613">
        <v>2023</v>
      </c>
      <c r="I30" s="244"/>
      <c r="Q30" s="358"/>
      <c r="R30" s="358"/>
      <c r="S30" s="358"/>
    </row>
    <row r="31" spans="2:19" ht="18.75" customHeight="1" thickBot="1" x14ac:dyDescent="0.25">
      <c r="B31" s="711"/>
      <c r="C31" s="657"/>
      <c r="D31" s="657"/>
      <c r="E31" s="657"/>
      <c r="F31" s="657"/>
      <c r="G31" s="657"/>
      <c r="H31" s="657"/>
      <c r="Q31" s="358"/>
      <c r="R31" s="358"/>
      <c r="S31" s="358"/>
    </row>
    <row r="32" spans="2:19" ht="18" customHeight="1" x14ac:dyDescent="0.2">
      <c r="B32" s="345" t="s">
        <v>584</v>
      </c>
      <c r="C32" s="346">
        <v>1662</v>
      </c>
      <c r="D32" s="346">
        <v>1706</v>
      </c>
      <c r="E32" s="346">
        <v>1766</v>
      </c>
      <c r="F32" s="346">
        <v>1800</v>
      </c>
      <c r="G32" s="346">
        <v>1906</v>
      </c>
      <c r="H32" s="346">
        <v>1984</v>
      </c>
      <c r="Q32" s="358"/>
      <c r="R32" s="358"/>
      <c r="S32" s="358"/>
    </row>
    <row r="33" spans="2:21" ht="18" customHeight="1" x14ac:dyDescent="0.2">
      <c r="B33" s="290" t="s">
        <v>585</v>
      </c>
      <c r="C33" s="348">
        <v>1660</v>
      </c>
      <c r="D33" s="348">
        <v>1710</v>
      </c>
      <c r="E33" s="348">
        <v>1782</v>
      </c>
      <c r="F33" s="348">
        <v>1835</v>
      </c>
      <c r="G33" s="348">
        <v>1892</v>
      </c>
      <c r="H33" s="348">
        <v>1922</v>
      </c>
      <c r="Q33" s="358"/>
      <c r="R33" s="246"/>
      <c r="S33" s="358"/>
      <c r="T33" s="246"/>
    </row>
    <row r="34" spans="2:21" ht="18" customHeight="1" x14ac:dyDescent="0.2">
      <c r="B34" s="290" t="s">
        <v>586</v>
      </c>
      <c r="C34" s="348">
        <v>1669</v>
      </c>
      <c r="D34" s="348">
        <v>1711</v>
      </c>
      <c r="E34" s="348">
        <v>1769</v>
      </c>
      <c r="F34" s="348">
        <v>1855</v>
      </c>
      <c r="G34" s="348">
        <v>1916</v>
      </c>
      <c r="H34" s="348">
        <v>1994</v>
      </c>
      <c r="Q34" s="358"/>
      <c r="R34" s="358"/>
      <c r="S34" s="358"/>
    </row>
    <row r="35" spans="2:21" ht="18" customHeight="1" x14ac:dyDescent="0.2">
      <c r="B35" s="290" t="s">
        <v>587</v>
      </c>
      <c r="C35" s="348">
        <v>1672</v>
      </c>
      <c r="D35" s="348">
        <v>1716</v>
      </c>
      <c r="E35" s="348">
        <v>1605</v>
      </c>
      <c r="F35" s="348">
        <v>1848</v>
      </c>
      <c r="G35" s="348">
        <v>1918</v>
      </c>
      <c r="H35" s="348"/>
      <c r="Q35" s="358"/>
      <c r="R35" s="246"/>
      <c r="S35" s="358"/>
      <c r="U35" s="246"/>
    </row>
    <row r="36" spans="2:21" ht="18" customHeight="1" x14ac:dyDescent="0.2">
      <c r="B36" s="290" t="s">
        <v>588</v>
      </c>
      <c r="C36" s="348">
        <v>1669</v>
      </c>
      <c r="D36" s="348">
        <v>1731</v>
      </c>
      <c r="E36" s="348">
        <v>1687</v>
      </c>
      <c r="F36" s="348">
        <v>1730</v>
      </c>
      <c r="G36" s="348">
        <v>1925</v>
      </c>
      <c r="H36" s="348"/>
      <c r="Q36" s="358"/>
      <c r="R36" s="358"/>
      <c r="S36" s="358"/>
    </row>
    <row r="37" spans="2:21" ht="18" customHeight="1" x14ac:dyDescent="0.2">
      <c r="B37" s="290" t="s">
        <v>589</v>
      </c>
      <c r="C37" s="348">
        <v>1676</v>
      </c>
      <c r="D37" s="348">
        <v>1719</v>
      </c>
      <c r="E37" s="348">
        <v>1746</v>
      </c>
      <c r="F37" s="348">
        <v>1830</v>
      </c>
      <c r="G37" s="348">
        <v>1933</v>
      </c>
      <c r="H37" s="348"/>
      <c r="Q37" s="358"/>
      <c r="R37" s="358"/>
      <c r="S37" s="358"/>
    </row>
    <row r="38" spans="2:21" ht="15" x14ac:dyDescent="0.2">
      <c r="B38" s="290" t="s">
        <v>590</v>
      </c>
      <c r="C38" s="348">
        <v>1680</v>
      </c>
      <c r="D38" s="348">
        <v>1738</v>
      </c>
      <c r="E38" s="348">
        <v>1762</v>
      </c>
      <c r="F38" s="348">
        <v>1853</v>
      </c>
      <c r="G38" s="348">
        <v>1933</v>
      </c>
      <c r="H38" s="348"/>
      <c r="I38" s="302"/>
      <c r="Q38" s="358"/>
      <c r="R38" s="358"/>
      <c r="S38" s="358"/>
    </row>
    <row r="39" spans="2:21" ht="15" x14ac:dyDescent="0.2">
      <c r="B39" s="290" t="s">
        <v>591</v>
      </c>
      <c r="C39" s="348">
        <v>1693</v>
      </c>
      <c r="D39" s="348">
        <v>1750</v>
      </c>
      <c r="E39" s="348">
        <v>1773</v>
      </c>
      <c r="F39" s="348">
        <v>1847</v>
      </c>
      <c r="G39" s="348">
        <v>1955</v>
      </c>
      <c r="H39" s="348"/>
      <c r="Q39" s="358"/>
      <c r="R39" s="358"/>
      <c r="S39" s="358"/>
    </row>
    <row r="40" spans="2:21" ht="15" x14ac:dyDescent="0.2">
      <c r="B40" s="290" t="s">
        <v>592</v>
      </c>
      <c r="C40" s="348">
        <v>1706</v>
      </c>
      <c r="D40" s="348">
        <v>1754</v>
      </c>
      <c r="E40" s="348">
        <v>1776</v>
      </c>
      <c r="F40" s="348">
        <v>1863</v>
      </c>
      <c r="G40" s="348">
        <v>1944</v>
      </c>
      <c r="H40" s="348"/>
      <c r="Q40" s="358"/>
      <c r="R40" s="358"/>
      <c r="S40" s="358"/>
    </row>
    <row r="41" spans="2:21" ht="15" x14ac:dyDescent="0.2">
      <c r="B41" s="290" t="s">
        <v>593</v>
      </c>
      <c r="C41" s="348">
        <v>1696</v>
      </c>
      <c r="D41" s="348">
        <v>1762</v>
      </c>
      <c r="E41" s="348">
        <v>1791</v>
      </c>
      <c r="F41" s="348">
        <v>1862</v>
      </c>
      <c r="G41" s="348">
        <v>1970</v>
      </c>
      <c r="H41" s="348"/>
      <c r="Q41" s="358"/>
      <c r="R41" s="358"/>
      <c r="S41" s="358"/>
    </row>
    <row r="42" spans="2:21" ht="15" x14ac:dyDescent="0.2">
      <c r="B42" s="290" t="s">
        <v>594</v>
      </c>
      <c r="C42" s="348">
        <v>1718</v>
      </c>
      <c r="D42" s="348">
        <v>1765</v>
      </c>
      <c r="E42" s="348">
        <v>1798</v>
      </c>
      <c r="F42" s="348">
        <v>1892</v>
      </c>
      <c r="G42" s="348">
        <v>1993</v>
      </c>
      <c r="H42" s="348"/>
      <c r="Q42" s="358"/>
      <c r="R42" s="358"/>
      <c r="S42" s="358"/>
    </row>
    <row r="43" spans="2:21" ht="15.75" thickBot="1" x14ac:dyDescent="0.25">
      <c r="B43" s="349" t="s">
        <v>595</v>
      </c>
      <c r="C43" s="350">
        <v>1722</v>
      </c>
      <c r="D43" s="350">
        <v>1740</v>
      </c>
      <c r="E43" s="350">
        <v>1799</v>
      </c>
      <c r="F43" s="350">
        <v>1884</v>
      </c>
      <c r="G43" s="350">
        <v>2003</v>
      </c>
      <c r="H43" s="350"/>
      <c r="I43" s="319"/>
      <c r="J43" s="319"/>
      <c r="K43" s="325"/>
      <c r="Q43" s="358"/>
      <c r="R43" s="358"/>
      <c r="S43" s="358"/>
    </row>
    <row r="44" spans="2:21" x14ac:dyDescent="0.2">
      <c r="B44" s="355" t="s">
        <v>374</v>
      </c>
      <c r="D44" s="244"/>
      <c r="E44" s="244"/>
      <c r="F44" s="359"/>
      <c r="G44" s="597">
        <f>SUM(G32:G34)</f>
        <v>5714</v>
      </c>
      <c r="H44" s="597">
        <f>SUM(H32:H34)</f>
        <v>5900</v>
      </c>
      <c r="K44" s="302"/>
      <c r="Q44" s="358"/>
      <c r="R44" s="358"/>
      <c r="S44" s="358"/>
    </row>
    <row r="45" spans="2:21" customFormat="1" ht="15" x14ac:dyDescent="0.25">
      <c r="G45" s="598"/>
      <c r="H45" s="599">
        <f>(H44-G44)/G44</f>
        <v>3.255162758137907E-2</v>
      </c>
    </row>
    <row r="46" spans="2:21" customFormat="1" ht="14.45" customHeight="1" x14ac:dyDescent="0.25"/>
    <row r="47" spans="2:21" customFormat="1" ht="24" customHeight="1" x14ac:dyDescent="0.25"/>
    <row r="48" spans="2:21" customFormat="1" ht="20.45" customHeight="1" x14ac:dyDescent="0.25">
      <c r="B48" s="710" t="s">
        <v>966</v>
      </c>
      <c r="C48" s="613">
        <v>2019</v>
      </c>
      <c r="D48" s="613">
        <v>2020</v>
      </c>
      <c r="E48" s="613">
        <v>2021</v>
      </c>
      <c r="F48" s="613">
        <v>2022</v>
      </c>
      <c r="G48" s="613">
        <v>2023</v>
      </c>
    </row>
    <row r="49" spans="2:14" customFormat="1" ht="24.6" customHeight="1" thickBot="1" x14ac:dyDescent="0.3">
      <c r="B49" s="711"/>
      <c r="C49" s="657"/>
      <c r="D49" s="657"/>
      <c r="E49" s="657"/>
      <c r="F49" s="657"/>
      <c r="G49" s="657"/>
    </row>
    <row r="50" spans="2:14" customFormat="1" ht="15" x14ac:dyDescent="0.25">
      <c r="B50" s="345" t="s">
        <v>584</v>
      </c>
      <c r="C50" s="346">
        <v>95</v>
      </c>
      <c r="D50" s="346">
        <v>98</v>
      </c>
      <c r="E50" s="346">
        <v>178</v>
      </c>
      <c r="F50" s="346">
        <v>229</v>
      </c>
      <c r="G50" s="346">
        <v>357</v>
      </c>
    </row>
    <row r="51" spans="2:14" customFormat="1" ht="15" x14ac:dyDescent="0.25">
      <c r="B51" s="290" t="s">
        <v>585</v>
      </c>
      <c r="C51" s="348">
        <v>90</v>
      </c>
      <c r="D51" s="348">
        <v>101</v>
      </c>
      <c r="E51" s="348">
        <v>171</v>
      </c>
      <c r="F51" s="348">
        <v>241</v>
      </c>
      <c r="G51" s="348">
        <v>377</v>
      </c>
    </row>
    <row r="52" spans="2:14" customFormat="1" ht="15" x14ac:dyDescent="0.25">
      <c r="B52" s="290" t="s">
        <v>586</v>
      </c>
      <c r="C52" s="348">
        <v>94</v>
      </c>
      <c r="D52" s="348">
        <v>80</v>
      </c>
      <c r="E52" s="348">
        <v>210</v>
      </c>
      <c r="F52" s="348">
        <v>269</v>
      </c>
      <c r="G52" s="348">
        <v>491</v>
      </c>
    </row>
    <row r="53" spans="2:14" customFormat="1" ht="15" x14ac:dyDescent="0.25">
      <c r="B53" s="290" t="s">
        <v>587</v>
      </c>
      <c r="C53" s="348">
        <v>97</v>
      </c>
      <c r="D53" s="348">
        <v>55</v>
      </c>
      <c r="E53" s="348">
        <v>204</v>
      </c>
      <c r="F53" s="348">
        <v>256</v>
      </c>
      <c r="G53" s="348"/>
    </row>
    <row r="54" spans="2:14" customFormat="1" ht="15" x14ac:dyDescent="0.25">
      <c r="B54" s="290" t="s">
        <v>588</v>
      </c>
      <c r="C54" s="348">
        <v>104</v>
      </c>
      <c r="D54" s="348">
        <v>75</v>
      </c>
      <c r="E54" s="348">
        <v>180</v>
      </c>
      <c r="F54" s="348">
        <v>290</v>
      </c>
      <c r="G54" s="348"/>
    </row>
    <row r="55" spans="2:14" customFormat="1" ht="15" x14ac:dyDescent="0.25">
      <c r="B55" s="290" t="s">
        <v>589</v>
      </c>
      <c r="C55" s="348">
        <v>99</v>
      </c>
      <c r="D55" s="348">
        <v>75</v>
      </c>
      <c r="E55" s="348">
        <v>161</v>
      </c>
      <c r="F55" s="348">
        <v>294</v>
      </c>
      <c r="G55" s="348"/>
    </row>
    <row r="56" spans="2:14" customFormat="1" ht="15" x14ac:dyDescent="0.25">
      <c r="B56" s="290" t="s">
        <v>590</v>
      </c>
      <c r="C56" s="348">
        <v>105</v>
      </c>
      <c r="D56" s="348">
        <v>102</v>
      </c>
      <c r="E56" s="348">
        <v>203</v>
      </c>
      <c r="F56" s="348">
        <v>290</v>
      </c>
      <c r="G56" s="348"/>
    </row>
    <row r="57" spans="2:14" customFormat="1" ht="15" x14ac:dyDescent="0.25">
      <c r="B57" s="290" t="s">
        <v>591</v>
      </c>
      <c r="C57" s="348">
        <v>91</v>
      </c>
      <c r="D57" s="348">
        <v>177</v>
      </c>
      <c r="E57" s="348">
        <v>230</v>
      </c>
      <c r="F57" s="348">
        <v>290</v>
      </c>
      <c r="G57" s="348"/>
    </row>
    <row r="58" spans="2:14" customFormat="1" ht="15" x14ac:dyDescent="0.25">
      <c r="B58" s="290" t="s">
        <v>592</v>
      </c>
      <c r="C58" s="348">
        <v>98</v>
      </c>
      <c r="D58" s="348">
        <v>183</v>
      </c>
      <c r="E58" s="348">
        <v>223</v>
      </c>
      <c r="F58" s="348">
        <v>298</v>
      </c>
      <c r="G58" s="348"/>
    </row>
    <row r="59" spans="2:14" customFormat="1" ht="15" x14ac:dyDescent="0.25">
      <c r="B59" s="290" t="s">
        <v>593</v>
      </c>
      <c r="C59" s="348">
        <v>83</v>
      </c>
      <c r="D59" s="348">
        <v>285</v>
      </c>
      <c r="E59" s="348">
        <v>234</v>
      </c>
      <c r="F59" s="348">
        <v>306</v>
      </c>
      <c r="G59" s="348"/>
    </row>
    <row r="60" spans="2:14" customFormat="1" ht="15" x14ac:dyDescent="0.25">
      <c r="B60" s="290" t="s">
        <v>594</v>
      </c>
      <c r="C60" s="348">
        <v>83</v>
      </c>
      <c r="D60" s="348">
        <v>188</v>
      </c>
      <c r="E60" s="348">
        <v>237</v>
      </c>
      <c r="F60" s="348">
        <v>332</v>
      </c>
      <c r="G60" s="348"/>
    </row>
    <row r="61" spans="2:14" customFormat="1" ht="15.75" thickBot="1" x14ac:dyDescent="0.3">
      <c r="B61" s="349" t="s">
        <v>595</v>
      </c>
      <c r="C61" s="350">
        <v>88</v>
      </c>
      <c r="D61" s="350">
        <v>180</v>
      </c>
      <c r="E61" s="350">
        <v>216</v>
      </c>
      <c r="F61" s="350">
        <v>344</v>
      </c>
      <c r="G61" s="350"/>
      <c r="J61" s="217"/>
      <c r="K61" s="244"/>
      <c r="L61" s="244"/>
      <c r="M61" s="359"/>
      <c r="N61" s="325"/>
    </row>
    <row r="62" spans="2:14" customFormat="1" ht="15" x14ac:dyDescent="0.25">
      <c r="B62" s="355" t="s">
        <v>374</v>
      </c>
      <c r="C62" s="217"/>
      <c r="D62" s="244"/>
      <c r="E62" s="244"/>
      <c r="F62" s="359"/>
      <c r="G62" s="325"/>
    </row>
    <row r="63" spans="2:14" customFormat="1" ht="15" x14ac:dyDescent="0.25"/>
    <row r="64" spans="2:14" customFormat="1" ht="15" x14ac:dyDescent="0.25"/>
    <row r="65" spans="2:20" customFormat="1" ht="15" x14ac:dyDescent="0.25"/>
    <row r="66" spans="2:20" ht="16.5" customHeight="1" x14ac:dyDescent="0.2">
      <c r="B66" s="613" t="s">
        <v>375</v>
      </c>
      <c r="C66" s="613">
        <v>2019</v>
      </c>
      <c r="D66" s="613">
        <v>2020</v>
      </c>
      <c r="E66" s="613">
        <v>2021</v>
      </c>
      <c r="F66" s="613">
        <v>2022</v>
      </c>
      <c r="G66" s="613">
        <v>2023</v>
      </c>
      <c r="H66" s="295"/>
      <c r="K66" s="302"/>
      <c r="Q66" s="360"/>
      <c r="R66" s="360"/>
      <c r="S66" s="360"/>
    </row>
    <row r="67" spans="2:20" ht="15" customHeight="1" thickBot="1" x14ac:dyDescent="0.3">
      <c r="B67" s="657"/>
      <c r="C67" s="657"/>
      <c r="D67" s="657"/>
      <c r="E67" s="657"/>
      <c r="F67" s="657"/>
      <c r="G67" s="657"/>
      <c r="H67"/>
      <c r="K67" s="302"/>
      <c r="Q67" s="360"/>
      <c r="R67" s="360"/>
      <c r="S67" s="360"/>
    </row>
    <row r="68" spans="2:20" ht="15" x14ac:dyDescent="0.25">
      <c r="B68" s="345" t="s">
        <v>584</v>
      </c>
      <c r="C68" s="361">
        <v>9.7899999999999991</v>
      </c>
      <c r="D68" s="361">
        <v>10.050000000000001</v>
      </c>
      <c r="E68" s="361">
        <v>9.43</v>
      </c>
      <c r="F68" s="361">
        <v>10.72</v>
      </c>
      <c r="G68" s="361">
        <v>10.88</v>
      </c>
      <c r="H68"/>
      <c r="I68" s="288"/>
      <c r="K68" s="302"/>
      <c r="Q68" s="360"/>
      <c r="R68" s="360"/>
      <c r="S68" s="360"/>
    </row>
    <row r="69" spans="2:20" ht="15" x14ac:dyDescent="0.25">
      <c r="B69" s="290" t="s">
        <v>585</v>
      </c>
      <c r="C69" s="362">
        <v>9.35</v>
      </c>
      <c r="D69" s="362">
        <v>9.81</v>
      </c>
      <c r="E69" s="362">
        <v>9.7799999999999994</v>
      </c>
      <c r="F69" s="362">
        <v>10.51</v>
      </c>
      <c r="G69" s="362">
        <v>10.79</v>
      </c>
      <c r="H69"/>
      <c r="K69" s="302"/>
      <c r="Q69" s="360"/>
      <c r="R69" s="360"/>
      <c r="S69" s="360"/>
      <c r="T69" s="246"/>
    </row>
    <row r="70" spans="2:20" ht="15" x14ac:dyDescent="0.25">
      <c r="B70" s="290" t="s">
        <v>586</v>
      </c>
      <c r="C70" s="362">
        <v>9.56</v>
      </c>
      <c r="D70" s="362">
        <v>8.91</v>
      </c>
      <c r="E70" s="362">
        <v>10.88</v>
      </c>
      <c r="F70" s="362">
        <v>12.03</v>
      </c>
      <c r="G70" s="362">
        <v>11.58</v>
      </c>
      <c r="H70"/>
      <c r="I70" s="246"/>
      <c r="K70" s="302"/>
      <c r="Q70" s="360"/>
      <c r="R70" s="360"/>
      <c r="S70" s="360"/>
    </row>
    <row r="71" spans="2:20" ht="15" x14ac:dyDescent="0.25">
      <c r="B71" s="290" t="s">
        <v>587</v>
      </c>
      <c r="C71" s="362">
        <v>9.39</v>
      </c>
      <c r="D71" s="362">
        <v>6.52</v>
      </c>
      <c r="E71" s="362">
        <v>9.84</v>
      </c>
      <c r="F71" s="362">
        <v>11.13</v>
      </c>
      <c r="G71" s="362"/>
      <c r="H71"/>
      <c r="I71" s="246"/>
      <c r="K71" s="302"/>
      <c r="Q71" s="360"/>
      <c r="R71" s="360"/>
      <c r="S71" s="360"/>
      <c r="T71" s="246"/>
    </row>
    <row r="72" spans="2:20" ht="15" x14ac:dyDescent="0.25">
      <c r="B72" s="290" t="s">
        <v>588</v>
      </c>
      <c r="C72" s="362">
        <v>10.3</v>
      </c>
      <c r="D72" s="362">
        <v>7.67</v>
      </c>
      <c r="E72" s="362">
        <v>6.23</v>
      </c>
      <c r="F72" s="362">
        <v>11.43</v>
      </c>
      <c r="G72" s="362"/>
      <c r="H72"/>
      <c r="I72" s="246"/>
      <c r="K72" s="302"/>
      <c r="Q72" s="360"/>
      <c r="R72" s="360"/>
      <c r="S72" s="360"/>
    </row>
    <row r="73" spans="2:20" ht="15" x14ac:dyDescent="0.25">
      <c r="B73" s="290" t="s">
        <v>589</v>
      </c>
      <c r="C73" s="362">
        <v>9.31</v>
      </c>
      <c r="D73" s="362">
        <v>8.32</v>
      </c>
      <c r="E73" s="362">
        <v>10.89</v>
      </c>
      <c r="F73" s="362">
        <v>11.19</v>
      </c>
      <c r="G73" s="362"/>
      <c r="H73"/>
      <c r="I73" s="246"/>
      <c r="K73" s="302"/>
      <c r="Q73" s="360"/>
      <c r="R73" s="360"/>
      <c r="S73" s="360"/>
    </row>
    <row r="74" spans="2:20" ht="15" x14ac:dyDescent="0.25">
      <c r="B74" s="290" t="s">
        <v>590</v>
      </c>
      <c r="C74" s="362">
        <v>10.210000000000001</v>
      </c>
      <c r="D74" s="362">
        <v>9.3800000000000008</v>
      </c>
      <c r="E74" s="362">
        <v>11.23</v>
      </c>
      <c r="F74" s="362">
        <v>11.12</v>
      </c>
      <c r="G74" s="362"/>
      <c r="H74"/>
      <c r="I74" s="246"/>
      <c r="K74" s="302"/>
      <c r="Q74" s="360"/>
      <c r="R74" s="360"/>
      <c r="S74" s="360"/>
    </row>
    <row r="75" spans="2:20" ht="15" x14ac:dyDescent="0.25">
      <c r="B75" s="290" t="s">
        <v>591</v>
      </c>
      <c r="C75" s="362">
        <v>10.28</v>
      </c>
      <c r="D75" s="362">
        <v>9.14</v>
      </c>
      <c r="E75" s="362">
        <v>10.7</v>
      </c>
      <c r="F75" s="362">
        <v>11.66</v>
      </c>
      <c r="G75" s="362"/>
      <c r="H75"/>
      <c r="I75" s="246"/>
      <c r="K75" s="302"/>
      <c r="Q75" s="360"/>
      <c r="R75" s="360"/>
      <c r="S75" s="360"/>
    </row>
    <row r="76" spans="2:20" ht="15" x14ac:dyDescent="0.25">
      <c r="B76" s="290" t="s">
        <v>592</v>
      </c>
      <c r="C76" s="362">
        <v>10.11</v>
      </c>
      <c r="D76" s="362">
        <v>9.66</v>
      </c>
      <c r="E76" s="362">
        <v>11.08</v>
      </c>
      <c r="F76" s="362">
        <v>11.63</v>
      </c>
      <c r="G76" s="362"/>
      <c r="H76"/>
      <c r="I76" s="246"/>
      <c r="K76" s="302"/>
      <c r="Q76" s="360"/>
      <c r="R76" s="360"/>
      <c r="S76" s="360"/>
    </row>
    <row r="77" spans="2:20" ht="15" x14ac:dyDescent="0.25">
      <c r="B77" s="290" t="s">
        <v>593</v>
      </c>
      <c r="C77" s="362">
        <v>10.58</v>
      </c>
      <c r="D77" s="362">
        <v>9.98</v>
      </c>
      <c r="E77" s="362">
        <v>11.17</v>
      </c>
      <c r="F77" s="362">
        <v>11.37</v>
      </c>
      <c r="G77" s="362"/>
      <c r="H77"/>
      <c r="I77" s="246"/>
      <c r="K77" s="302"/>
      <c r="Q77" s="360"/>
      <c r="R77" s="360"/>
      <c r="S77" s="360"/>
    </row>
    <row r="78" spans="2:20" ht="15" x14ac:dyDescent="0.25">
      <c r="B78" s="290" t="s">
        <v>594</v>
      </c>
      <c r="C78" s="362">
        <v>9.93</v>
      </c>
      <c r="D78" s="362">
        <v>9.61</v>
      </c>
      <c r="E78" s="362">
        <v>11.48</v>
      </c>
      <c r="F78" s="362">
        <v>11.47</v>
      </c>
      <c r="G78" s="362"/>
      <c r="H78"/>
      <c r="I78" s="246"/>
      <c r="K78" s="302"/>
      <c r="Q78" s="360"/>
      <c r="R78" s="360"/>
      <c r="S78" s="360"/>
    </row>
    <row r="79" spans="2:20" ht="15.75" thickBot="1" x14ac:dyDescent="0.3">
      <c r="B79" s="349" t="s">
        <v>595</v>
      </c>
      <c r="C79" s="363">
        <v>9.43</v>
      </c>
      <c r="D79" s="363">
        <v>9.61</v>
      </c>
      <c r="E79" s="363">
        <v>10.91</v>
      </c>
      <c r="F79" s="363">
        <v>11.14</v>
      </c>
      <c r="G79" s="363"/>
      <c r="H79"/>
      <c r="I79" s="246"/>
      <c r="K79" s="302"/>
      <c r="Q79" s="360"/>
      <c r="R79" s="360"/>
      <c r="S79" s="360"/>
      <c r="T79" s="246"/>
    </row>
    <row r="80" spans="2:20" ht="16.5" thickBot="1" x14ac:dyDescent="0.3">
      <c r="B80" s="351" t="s">
        <v>154</v>
      </c>
      <c r="C80" s="364">
        <f t="shared" ref="C80:F80" si="1">+SUM(C68:C70)</f>
        <v>28.700000000000003</v>
      </c>
      <c r="D80" s="364">
        <f t="shared" si="1"/>
        <v>28.77</v>
      </c>
      <c r="E80" s="364">
        <f t="shared" si="1"/>
        <v>30.090000000000003</v>
      </c>
      <c r="F80" s="364">
        <f t="shared" si="1"/>
        <v>33.26</v>
      </c>
      <c r="G80" s="364">
        <f>+SUM(G68:G70)</f>
        <v>33.25</v>
      </c>
      <c r="H80"/>
      <c r="K80" s="302"/>
      <c r="Q80" s="360"/>
      <c r="R80" s="360"/>
      <c r="S80" s="360"/>
    </row>
    <row r="81" spans="2:21" ht="15.75" x14ac:dyDescent="0.25">
      <c r="B81" s="353" t="s">
        <v>44</v>
      </c>
      <c r="C81" s="354"/>
      <c r="D81" s="354">
        <f t="shared" ref="D81:F81" si="2">+(D80-C80)/C80</f>
        <v>2.4390243902437884E-3</v>
      </c>
      <c r="E81" s="354">
        <f t="shared" si="2"/>
        <v>4.5881126173097107E-2</v>
      </c>
      <c r="F81" s="354">
        <f t="shared" si="2"/>
        <v>0.10535061482219987</v>
      </c>
      <c r="G81" s="354">
        <f>+(G80-F80)/F80</f>
        <v>-3.006614552013834E-4</v>
      </c>
      <c r="H81"/>
      <c r="K81" s="302"/>
      <c r="Q81" s="360"/>
      <c r="R81" s="360"/>
      <c r="S81" s="360"/>
    </row>
    <row r="82" spans="2:21" x14ac:dyDescent="0.2">
      <c r="B82" s="355" t="s">
        <v>374</v>
      </c>
      <c r="C82" s="365"/>
      <c r="D82" s="365"/>
      <c r="E82" s="365"/>
      <c r="F82" s="365"/>
      <c r="G82" s="325"/>
      <c r="H82" s="325"/>
      <c r="K82" s="319"/>
      <c r="L82" s="319"/>
      <c r="M82" s="244"/>
      <c r="N82" s="244"/>
      <c r="Q82" s="360"/>
      <c r="R82" s="360"/>
      <c r="S82" s="360"/>
    </row>
    <row r="83" spans="2:21" x14ac:dyDescent="0.2">
      <c r="B83" s="355" t="s">
        <v>376</v>
      </c>
      <c r="D83" s="365"/>
      <c r="E83" s="302"/>
      <c r="F83" s="246"/>
      <c r="G83" s="244"/>
      <c r="H83" s="244"/>
      <c r="I83" s="246"/>
      <c r="K83" s="302"/>
      <c r="Q83" s="360"/>
      <c r="R83" s="360"/>
      <c r="S83" s="360"/>
    </row>
    <row r="84" spans="2:21" x14ac:dyDescent="0.2">
      <c r="B84" s="318"/>
      <c r="D84" s="365"/>
      <c r="E84" s="365"/>
      <c r="F84" s="365"/>
      <c r="G84" s="303"/>
      <c r="H84" s="246"/>
      <c r="I84" s="244"/>
      <c r="K84" s="302"/>
      <c r="Q84" s="360"/>
      <c r="R84" s="360"/>
      <c r="S84" s="360"/>
    </row>
    <row r="85" spans="2:21" x14ac:dyDescent="0.2">
      <c r="G85" s="246"/>
      <c r="H85" s="246"/>
      <c r="I85" s="244"/>
      <c r="K85" s="302"/>
      <c r="Q85" s="360"/>
      <c r="R85" s="360"/>
      <c r="S85" s="360"/>
    </row>
    <row r="86" spans="2:21" x14ac:dyDescent="0.2">
      <c r="I86" s="244"/>
      <c r="K86" s="302"/>
      <c r="Q86" s="360"/>
      <c r="R86" s="360"/>
      <c r="S86" s="360"/>
    </row>
    <row r="87" spans="2:21" ht="48" customHeight="1" thickBot="1" x14ac:dyDescent="0.3">
      <c r="B87" s="521" t="s">
        <v>377</v>
      </c>
      <c r="C87" s="521">
        <v>2019</v>
      </c>
      <c r="D87" s="521">
        <v>2020</v>
      </c>
      <c r="E87" s="521">
        <v>2021</v>
      </c>
      <c r="F87" s="521">
        <v>2022</v>
      </c>
      <c r="G87" s="521">
        <v>2023</v>
      </c>
      <c r="H87" s="521" t="s">
        <v>921</v>
      </c>
      <c r="I87"/>
      <c r="K87" s="302"/>
      <c r="Q87" s="360"/>
      <c r="R87" s="360"/>
      <c r="S87" s="360"/>
    </row>
    <row r="88" spans="2:21" ht="15" x14ac:dyDescent="0.25">
      <c r="B88" s="345" t="s">
        <v>584</v>
      </c>
      <c r="C88" s="346">
        <v>714735</v>
      </c>
      <c r="D88" s="346">
        <v>741155</v>
      </c>
      <c r="E88" s="346">
        <v>699015</v>
      </c>
      <c r="F88" s="346">
        <v>786914</v>
      </c>
      <c r="G88" s="346">
        <v>830797</v>
      </c>
      <c r="H88" s="366">
        <f>(G88-F88)/F88</f>
        <v>5.5765941386225176E-2</v>
      </c>
      <c r="I88"/>
      <c r="K88" s="302"/>
      <c r="Q88" s="360"/>
      <c r="R88" s="360"/>
      <c r="S88" s="360"/>
    </row>
    <row r="89" spans="2:21" ht="15" x14ac:dyDescent="0.25">
      <c r="B89" s="290" t="s">
        <v>585</v>
      </c>
      <c r="C89" s="348">
        <v>699324</v>
      </c>
      <c r="D89" s="348">
        <v>734833</v>
      </c>
      <c r="E89" s="348">
        <v>737680</v>
      </c>
      <c r="F89" s="348">
        <v>795088</v>
      </c>
      <c r="G89" s="348">
        <v>831619</v>
      </c>
      <c r="H89" s="366">
        <f>(G89-F89)/F89</f>
        <v>4.5945857565451872E-2</v>
      </c>
      <c r="I89"/>
      <c r="K89" s="302"/>
      <c r="Q89" s="360"/>
      <c r="R89" s="360"/>
      <c r="S89" s="360"/>
    </row>
    <row r="90" spans="2:21" ht="15" x14ac:dyDescent="0.25">
      <c r="B90" s="290" t="s">
        <v>586</v>
      </c>
      <c r="C90" s="348">
        <v>720631</v>
      </c>
      <c r="D90" s="348">
        <v>668917</v>
      </c>
      <c r="E90" s="348">
        <v>821237</v>
      </c>
      <c r="F90" s="348">
        <v>892008</v>
      </c>
      <c r="G90" s="348">
        <v>894156</v>
      </c>
      <c r="H90" s="366">
        <f>(G90-F90)/F90</f>
        <v>2.4080501520165739E-3</v>
      </c>
      <c r="I90"/>
      <c r="K90" s="302"/>
      <c r="Q90" s="360"/>
      <c r="R90" s="360"/>
      <c r="S90" s="360"/>
    </row>
    <row r="91" spans="2:21" ht="15" x14ac:dyDescent="0.25">
      <c r="B91" s="290" t="s">
        <v>587</v>
      </c>
      <c r="C91" s="348">
        <v>709172</v>
      </c>
      <c r="D91" s="348">
        <v>476626</v>
      </c>
      <c r="E91" s="348">
        <v>729616</v>
      </c>
      <c r="F91" s="348">
        <v>820968</v>
      </c>
      <c r="G91" s="348"/>
      <c r="H91" s="366"/>
      <c r="I91"/>
      <c r="K91" s="302"/>
      <c r="Q91" s="360"/>
      <c r="R91" s="360"/>
      <c r="S91" s="360"/>
      <c r="U91" s="246"/>
    </row>
    <row r="92" spans="2:21" ht="15" x14ac:dyDescent="0.25">
      <c r="B92" s="290" t="s">
        <v>588</v>
      </c>
      <c r="C92" s="348">
        <v>775605</v>
      </c>
      <c r="D92" s="348">
        <v>574042</v>
      </c>
      <c r="E92" s="348">
        <v>487835</v>
      </c>
      <c r="F92" s="348">
        <v>848347</v>
      </c>
      <c r="G92" s="348"/>
      <c r="H92" s="366"/>
      <c r="I92"/>
      <c r="K92" s="302"/>
      <c r="Q92" s="360"/>
      <c r="R92" s="360"/>
      <c r="S92" s="360"/>
    </row>
    <row r="93" spans="2:21" ht="15" x14ac:dyDescent="0.25">
      <c r="B93" s="290" t="s">
        <v>589</v>
      </c>
      <c r="C93" s="348">
        <v>699751</v>
      </c>
      <c r="D93" s="348">
        <v>623976</v>
      </c>
      <c r="E93" s="348">
        <v>789190</v>
      </c>
      <c r="F93" s="348">
        <v>841830</v>
      </c>
      <c r="G93" s="348"/>
      <c r="H93" s="366"/>
      <c r="I93"/>
      <c r="K93" s="302"/>
      <c r="Q93" s="246"/>
      <c r="R93" s="360"/>
      <c r="S93" s="360"/>
    </row>
    <row r="94" spans="2:21" ht="15" x14ac:dyDescent="0.25">
      <c r="B94" s="290" t="s">
        <v>590</v>
      </c>
      <c r="C94" s="348">
        <v>765427</v>
      </c>
      <c r="D94" s="348">
        <v>706762</v>
      </c>
      <c r="E94" s="348">
        <v>822272</v>
      </c>
      <c r="F94" s="348">
        <v>843384</v>
      </c>
      <c r="G94" s="348"/>
      <c r="H94" s="366"/>
      <c r="I94"/>
      <c r="K94" s="302"/>
      <c r="Q94" s="360"/>
      <c r="R94" s="360"/>
      <c r="S94" s="360"/>
    </row>
    <row r="95" spans="2:21" ht="15" x14ac:dyDescent="0.25">
      <c r="B95" s="290" t="s">
        <v>591</v>
      </c>
      <c r="C95" s="348">
        <v>758995</v>
      </c>
      <c r="D95" s="348">
        <v>686406</v>
      </c>
      <c r="E95" s="348">
        <v>804527</v>
      </c>
      <c r="F95" s="348">
        <v>894761</v>
      </c>
      <c r="G95" s="348"/>
      <c r="H95" s="366"/>
      <c r="I95"/>
      <c r="K95" s="302"/>
      <c r="Q95" s="360"/>
      <c r="R95" s="360"/>
      <c r="S95" s="360"/>
    </row>
    <row r="96" spans="2:21" ht="15" x14ac:dyDescent="0.25">
      <c r="B96" s="290" t="s">
        <v>592</v>
      </c>
      <c r="C96" s="348">
        <v>762080</v>
      </c>
      <c r="D96" s="348">
        <v>736853</v>
      </c>
      <c r="E96" s="348">
        <v>839384</v>
      </c>
      <c r="F96" s="348">
        <v>894766</v>
      </c>
      <c r="G96" s="348"/>
      <c r="H96" s="366"/>
      <c r="I96"/>
      <c r="K96" s="302"/>
      <c r="Q96" s="360"/>
      <c r="R96" s="360"/>
      <c r="S96" s="360"/>
    </row>
    <row r="97" spans="2:20" ht="15" x14ac:dyDescent="0.25">
      <c r="B97" s="290" t="s">
        <v>593</v>
      </c>
      <c r="C97" s="348">
        <v>798452</v>
      </c>
      <c r="D97" s="348">
        <v>768410</v>
      </c>
      <c r="E97" s="348">
        <v>847019</v>
      </c>
      <c r="F97" s="348">
        <v>872423</v>
      </c>
      <c r="G97" s="348"/>
      <c r="H97" s="366"/>
      <c r="I97"/>
      <c r="K97" s="302"/>
      <c r="Q97" s="360"/>
      <c r="R97" s="360"/>
      <c r="S97" s="360"/>
    </row>
    <row r="98" spans="2:20" ht="15" x14ac:dyDescent="0.25">
      <c r="B98" s="290" t="s">
        <v>594</v>
      </c>
      <c r="C98" s="348">
        <v>756117</v>
      </c>
      <c r="D98" s="348">
        <v>737449</v>
      </c>
      <c r="E98" s="348">
        <v>866882</v>
      </c>
      <c r="F98" s="348">
        <v>890845</v>
      </c>
      <c r="G98" s="348"/>
      <c r="H98" s="366"/>
      <c r="I98"/>
      <c r="K98" s="302"/>
      <c r="Q98" s="360"/>
      <c r="R98" s="360"/>
      <c r="S98" s="360"/>
    </row>
    <row r="99" spans="2:20" ht="15.75" thickBot="1" x14ac:dyDescent="0.3">
      <c r="B99" s="349" t="s">
        <v>595</v>
      </c>
      <c r="C99" s="350">
        <v>748455</v>
      </c>
      <c r="D99" s="350">
        <v>750824</v>
      </c>
      <c r="E99" s="350">
        <v>837417</v>
      </c>
      <c r="F99" s="350">
        <v>876804</v>
      </c>
      <c r="G99" s="350"/>
      <c r="H99" s="366"/>
      <c r="I99"/>
      <c r="K99" s="302"/>
      <c r="Q99" s="360"/>
      <c r="R99" s="360"/>
      <c r="S99" s="360"/>
    </row>
    <row r="100" spans="2:20" ht="16.5" thickBot="1" x14ac:dyDescent="0.3">
      <c r="B100" s="351" t="s">
        <v>378</v>
      </c>
      <c r="C100" s="352">
        <f t="shared" ref="C100:F100" si="3">+SUM(C88:C90)</f>
        <v>2134690</v>
      </c>
      <c r="D100" s="352">
        <f t="shared" si="3"/>
        <v>2144905</v>
      </c>
      <c r="E100" s="352">
        <f t="shared" si="3"/>
        <v>2257932</v>
      </c>
      <c r="F100" s="352">
        <f t="shared" si="3"/>
        <v>2474010</v>
      </c>
      <c r="G100" s="352">
        <f>+SUM(G88:G90)</f>
        <v>2556572</v>
      </c>
      <c r="H100" s="519">
        <f>+($G$100-$F$100)/$F$100</f>
        <v>3.33717325313964E-2</v>
      </c>
      <c r="I100"/>
      <c r="K100" s="302"/>
      <c r="Q100" s="360"/>
      <c r="R100" s="246"/>
      <c r="S100" s="360"/>
    </row>
    <row r="101" spans="2:20" x14ac:dyDescent="0.2">
      <c r="B101" s="318"/>
      <c r="D101" s="302"/>
      <c r="E101" s="325"/>
      <c r="F101" s="325"/>
      <c r="G101" s="246"/>
      <c r="H101" s="246"/>
      <c r="I101" s="244"/>
      <c r="K101" s="302"/>
      <c r="Q101" s="360"/>
      <c r="R101" s="360"/>
      <c r="S101" s="360"/>
    </row>
    <row r="102" spans="2:20" x14ac:dyDescent="0.2">
      <c r="B102" s="318"/>
      <c r="D102" s="365"/>
      <c r="E102" s="302"/>
      <c r="F102" s="365"/>
      <c r="G102" s="246"/>
      <c r="H102" s="246"/>
      <c r="I102" s="246"/>
      <c r="K102" s="302"/>
      <c r="Q102" s="360"/>
      <c r="R102" s="360"/>
      <c r="S102" s="360"/>
    </row>
    <row r="103" spans="2:20" x14ac:dyDescent="0.2">
      <c r="B103" s="318"/>
      <c r="D103" s="365"/>
      <c r="E103" s="302"/>
      <c r="F103" s="365"/>
      <c r="H103" s="246"/>
      <c r="I103" s="246"/>
      <c r="K103" s="302"/>
      <c r="Q103" s="360"/>
      <c r="R103" s="360"/>
      <c r="S103" s="360"/>
    </row>
    <row r="104" spans="2:20" x14ac:dyDescent="0.2">
      <c r="B104" s="318"/>
      <c r="D104" s="365"/>
      <c r="E104" s="302"/>
      <c r="F104" s="365"/>
      <c r="G104" s="303"/>
      <c r="H104" s="246"/>
      <c r="I104" s="246"/>
      <c r="K104" s="302"/>
      <c r="Q104" s="360"/>
      <c r="R104" s="360"/>
      <c r="S104" s="360"/>
    </row>
    <row r="105" spans="2:20" x14ac:dyDescent="0.2">
      <c r="B105" s="318"/>
      <c r="D105" s="365"/>
      <c r="E105" s="365"/>
      <c r="G105" s="325"/>
      <c r="H105" s="325"/>
      <c r="K105" s="302"/>
      <c r="Q105" s="360"/>
      <c r="R105" s="360"/>
      <c r="S105" s="360"/>
    </row>
    <row r="106" spans="2:20" ht="48" customHeight="1" thickBot="1" x14ac:dyDescent="0.3">
      <c r="B106" s="521" t="s">
        <v>379</v>
      </c>
      <c r="C106" s="521">
        <v>2019</v>
      </c>
      <c r="D106" s="521">
        <v>2020</v>
      </c>
      <c r="E106" s="521">
        <v>2021</v>
      </c>
      <c r="F106" s="521">
        <v>2022</v>
      </c>
      <c r="G106" s="521">
        <v>2023</v>
      </c>
      <c r="H106" s="521" t="s">
        <v>921</v>
      </c>
      <c r="I106"/>
      <c r="K106" s="302"/>
      <c r="Q106" s="360"/>
      <c r="R106" s="360"/>
      <c r="S106" s="360"/>
    </row>
    <row r="107" spans="2:20" ht="15" x14ac:dyDescent="0.2">
      <c r="B107" s="345" t="s">
        <v>584</v>
      </c>
      <c r="C107" s="346">
        <v>362</v>
      </c>
      <c r="D107" s="346">
        <v>333</v>
      </c>
      <c r="E107" s="346">
        <v>290</v>
      </c>
      <c r="F107" s="346">
        <v>378</v>
      </c>
      <c r="G107" s="346">
        <v>434</v>
      </c>
      <c r="H107" s="366">
        <f>+(G107-F107)/F107</f>
        <v>0.14814814814814814</v>
      </c>
      <c r="K107" s="302"/>
      <c r="Q107" s="360"/>
      <c r="R107" s="360"/>
      <c r="S107" s="360"/>
      <c r="T107" s="246"/>
    </row>
    <row r="108" spans="2:20" ht="15" x14ac:dyDescent="0.2">
      <c r="B108" s="290" t="s">
        <v>585</v>
      </c>
      <c r="C108" s="348">
        <v>341</v>
      </c>
      <c r="D108" s="348">
        <v>317</v>
      </c>
      <c r="E108" s="348">
        <v>280</v>
      </c>
      <c r="F108" s="348">
        <v>372</v>
      </c>
      <c r="G108" s="348">
        <v>390</v>
      </c>
      <c r="H108" s="366">
        <f>+(G108-F108)/F108</f>
        <v>4.8387096774193547E-2</v>
      </c>
      <c r="K108" s="302"/>
      <c r="Q108" s="360"/>
      <c r="R108" s="360"/>
      <c r="S108" s="360"/>
    </row>
    <row r="109" spans="2:20" ht="15" x14ac:dyDescent="0.2">
      <c r="B109" s="290" t="s">
        <v>586</v>
      </c>
      <c r="C109" s="348">
        <v>368</v>
      </c>
      <c r="D109" s="348">
        <v>307</v>
      </c>
      <c r="E109" s="348">
        <v>324</v>
      </c>
      <c r="F109" s="348">
        <v>421</v>
      </c>
      <c r="G109" s="348">
        <v>432</v>
      </c>
      <c r="H109" s="366">
        <f>+(G109-F109)/F109</f>
        <v>2.6128266033254157E-2</v>
      </c>
      <c r="K109" s="302"/>
      <c r="Q109" s="360"/>
      <c r="R109" s="360"/>
      <c r="S109" s="360"/>
    </row>
    <row r="110" spans="2:20" ht="15" x14ac:dyDescent="0.2">
      <c r="B110" s="290" t="s">
        <v>587</v>
      </c>
      <c r="C110" s="348">
        <v>341</v>
      </c>
      <c r="D110" s="348">
        <v>202</v>
      </c>
      <c r="E110" s="348">
        <v>294</v>
      </c>
      <c r="F110" s="348">
        <v>397</v>
      </c>
      <c r="G110" s="348"/>
      <c r="H110" s="367"/>
      <c r="K110" s="302"/>
      <c r="Q110" s="360"/>
      <c r="R110" s="360"/>
      <c r="S110" s="360"/>
    </row>
    <row r="111" spans="2:20" ht="15" x14ac:dyDescent="0.2">
      <c r="B111" s="290" t="s">
        <v>588</v>
      </c>
      <c r="C111" s="348">
        <v>356</v>
      </c>
      <c r="D111" s="348">
        <v>192</v>
      </c>
      <c r="E111" s="348">
        <v>222</v>
      </c>
      <c r="F111" s="348">
        <v>392</v>
      </c>
      <c r="G111" s="348"/>
      <c r="H111" s="367"/>
      <c r="K111" s="302"/>
      <c r="Q111" s="360"/>
      <c r="R111" s="360"/>
      <c r="S111" s="360"/>
    </row>
    <row r="112" spans="2:20" ht="15" x14ac:dyDescent="0.2">
      <c r="B112" s="290" t="s">
        <v>589</v>
      </c>
      <c r="C112" s="348">
        <v>316</v>
      </c>
      <c r="D112" s="348">
        <v>200</v>
      </c>
      <c r="E112" s="348">
        <v>297</v>
      </c>
      <c r="F112" s="348">
        <v>389</v>
      </c>
      <c r="G112" s="348"/>
      <c r="H112" s="367"/>
      <c r="K112" s="302"/>
      <c r="Q112" s="360"/>
      <c r="R112" s="360"/>
      <c r="S112" s="360"/>
    </row>
    <row r="113" spans="2:19" ht="15" x14ac:dyDescent="0.2">
      <c r="B113" s="290" t="s">
        <v>590</v>
      </c>
      <c r="C113" s="348">
        <v>320</v>
      </c>
      <c r="D113" s="348">
        <v>238</v>
      </c>
      <c r="E113" s="348">
        <v>326</v>
      </c>
      <c r="F113" s="348">
        <v>392</v>
      </c>
      <c r="G113" s="348"/>
      <c r="H113" s="367"/>
      <c r="K113" s="302"/>
      <c r="Q113" s="360"/>
      <c r="R113" s="360"/>
      <c r="S113" s="246"/>
    </row>
    <row r="114" spans="2:19" ht="15" x14ac:dyDescent="0.2">
      <c r="B114" s="290" t="s">
        <v>591</v>
      </c>
      <c r="C114" s="348">
        <v>323</v>
      </c>
      <c r="D114" s="348">
        <v>244</v>
      </c>
      <c r="E114" s="348">
        <v>337</v>
      </c>
      <c r="F114" s="348">
        <v>408</v>
      </c>
      <c r="G114" s="348"/>
      <c r="H114" s="367"/>
      <c r="K114" s="302"/>
      <c r="Q114" s="360"/>
      <c r="R114" s="360"/>
      <c r="S114" s="360"/>
    </row>
    <row r="115" spans="2:19" ht="15" x14ac:dyDescent="0.2">
      <c r="B115" s="290" t="s">
        <v>592</v>
      </c>
      <c r="C115" s="348">
        <v>313</v>
      </c>
      <c r="D115" s="348">
        <v>259</v>
      </c>
      <c r="E115" s="348">
        <v>323</v>
      </c>
      <c r="F115" s="348">
        <v>411</v>
      </c>
      <c r="G115" s="348"/>
      <c r="H115" s="367"/>
      <c r="K115" s="302"/>
      <c r="Q115" s="360"/>
      <c r="R115" s="360"/>
      <c r="S115" s="360"/>
    </row>
    <row r="116" spans="2:19" ht="15" x14ac:dyDescent="0.2">
      <c r="B116" s="290" t="s">
        <v>593</v>
      </c>
      <c r="C116" s="348">
        <v>338</v>
      </c>
      <c r="D116" s="348">
        <v>295</v>
      </c>
      <c r="E116" s="348">
        <v>346</v>
      </c>
      <c r="F116" s="348">
        <v>406</v>
      </c>
      <c r="G116" s="348"/>
      <c r="H116" s="367"/>
      <c r="K116" s="302"/>
      <c r="Q116" s="360"/>
      <c r="R116" s="360"/>
      <c r="S116" s="360"/>
    </row>
    <row r="117" spans="2:19" ht="15" x14ac:dyDescent="0.2">
      <c r="B117" s="290" t="s">
        <v>594</v>
      </c>
      <c r="C117" s="348">
        <v>332</v>
      </c>
      <c r="D117" s="348">
        <v>272</v>
      </c>
      <c r="E117" s="348">
        <v>344</v>
      </c>
      <c r="F117" s="348">
        <v>427</v>
      </c>
      <c r="G117" s="348"/>
      <c r="H117" s="367"/>
      <c r="K117" s="302"/>
      <c r="Q117" s="360"/>
      <c r="R117" s="360"/>
      <c r="S117" s="360"/>
    </row>
    <row r="118" spans="2:19" ht="15.75" thickBot="1" x14ac:dyDescent="0.25">
      <c r="B118" s="349" t="s">
        <v>595</v>
      </c>
      <c r="C118" s="350">
        <v>333</v>
      </c>
      <c r="D118" s="350">
        <v>300</v>
      </c>
      <c r="E118" s="350">
        <v>372</v>
      </c>
      <c r="F118" s="350">
        <v>448</v>
      </c>
      <c r="G118" s="350"/>
      <c r="H118" s="368"/>
      <c r="K118" s="302"/>
      <c r="Q118" s="360"/>
      <c r="R118" s="360"/>
      <c r="S118" s="360"/>
    </row>
    <row r="119" spans="2:19" ht="16.5" thickBot="1" x14ac:dyDescent="0.25">
      <c r="B119" s="351" t="s">
        <v>154</v>
      </c>
      <c r="C119" s="352">
        <f t="shared" ref="C119:E119" si="4">SUM(C107:C109)</f>
        <v>1071</v>
      </c>
      <c r="D119" s="352">
        <f t="shared" si="4"/>
        <v>957</v>
      </c>
      <c r="E119" s="352">
        <f t="shared" si="4"/>
        <v>894</v>
      </c>
      <c r="F119" s="352">
        <f>SUM(F107:F109)</f>
        <v>1171</v>
      </c>
      <c r="G119" s="352">
        <f>SUM(G107:G109)</f>
        <v>1256</v>
      </c>
      <c r="H119" s="523">
        <f>+(G119-$F$119)/$F$119</f>
        <v>7.2587532023911189E-2</v>
      </c>
      <c r="K119" s="302"/>
      <c r="Q119" s="360"/>
      <c r="R119" s="360"/>
      <c r="S119" s="360"/>
    </row>
    <row r="120" spans="2:19" ht="15.75" x14ac:dyDescent="0.2">
      <c r="B120" s="353"/>
      <c r="C120" s="488"/>
      <c r="D120" s="488"/>
      <c r="E120" s="488"/>
      <c r="F120" s="488"/>
      <c r="G120" s="488"/>
      <c r="H120" s="488"/>
      <c r="I120" s="489"/>
      <c r="K120" s="302"/>
      <c r="Q120" s="360"/>
      <c r="R120" s="360"/>
      <c r="S120" s="360"/>
    </row>
    <row r="121" spans="2:19" ht="15.75" x14ac:dyDescent="0.2">
      <c r="B121" s="353"/>
      <c r="C121" s="488"/>
      <c r="D121" s="488"/>
      <c r="E121" s="488"/>
      <c r="F121" s="488"/>
      <c r="G121" s="488"/>
      <c r="H121" s="488"/>
      <c r="I121" s="489"/>
      <c r="K121" s="302"/>
      <c r="Q121" s="360"/>
      <c r="R121" s="360"/>
      <c r="S121" s="360"/>
    </row>
    <row r="122" spans="2:19" ht="15.75" x14ac:dyDescent="0.2">
      <c r="B122" s="353"/>
      <c r="C122" s="488"/>
      <c r="D122" s="488"/>
      <c r="E122" s="488"/>
      <c r="F122" s="488"/>
      <c r="G122" s="303"/>
      <c r="H122" s="488"/>
      <c r="I122" s="489"/>
      <c r="K122" s="302"/>
      <c r="Q122" s="360"/>
      <c r="R122" s="360"/>
      <c r="S122" s="360"/>
    </row>
    <row r="123" spans="2:19" ht="15.75" x14ac:dyDescent="0.2">
      <c r="B123" s="353"/>
      <c r="C123" s="488"/>
      <c r="D123" s="488"/>
      <c r="E123" s="488"/>
      <c r="F123" s="488"/>
      <c r="G123" s="303"/>
      <c r="H123" s="488"/>
      <c r="I123" s="489"/>
      <c r="K123" s="302"/>
      <c r="Q123" s="360"/>
      <c r="R123" s="360"/>
      <c r="S123" s="360"/>
    </row>
    <row r="124" spans="2:19" x14ac:dyDescent="0.2">
      <c r="B124" s="318"/>
      <c r="D124" s="302"/>
      <c r="E124" s="319"/>
      <c r="F124" s="325"/>
      <c r="K124" s="302"/>
      <c r="Q124" s="360"/>
      <c r="R124" s="360"/>
      <c r="S124" s="360"/>
    </row>
    <row r="125" spans="2:19" x14ac:dyDescent="0.2">
      <c r="B125" s="318"/>
      <c r="D125" s="302"/>
      <c r="E125" s="302"/>
      <c r="F125" s="244"/>
      <c r="K125" s="302"/>
      <c r="Q125" s="360"/>
      <c r="R125" s="360"/>
      <c r="S125" s="360"/>
    </row>
    <row r="126" spans="2:19" x14ac:dyDescent="0.2">
      <c r="B126" s="318"/>
      <c r="D126" s="302"/>
      <c r="E126" s="319"/>
      <c r="F126" s="244"/>
      <c r="K126" s="302"/>
      <c r="Q126" s="360"/>
      <c r="R126" s="360"/>
      <c r="S126" s="360"/>
    </row>
    <row r="127" spans="2:19" x14ac:dyDescent="0.2">
      <c r="B127" s="318"/>
      <c r="D127" s="302"/>
      <c r="E127" s="319"/>
      <c r="F127" s="244"/>
      <c r="K127" s="302"/>
      <c r="Q127" s="360"/>
      <c r="R127" s="360"/>
      <c r="S127" s="360"/>
    </row>
    <row r="128" spans="2:19" x14ac:dyDescent="0.2">
      <c r="B128" s="318"/>
      <c r="D128" s="246"/>
      <c r="E128" s="319"/>
      <c r="F128" s="244"/>
      <c r="K128" s="302"/>
      <c r="Q128" s="360"/>
      <c r="R128" s="360"/>
      <c r="S128" s="360"/>
    </row>
    <row r="129" spans="2:19" x14ac:dyDescent="0.2">
      <c r="B129" s="318"/>
      <c r="D129" s="302"/>
      <c r="E129" s="319"/>
      <c r="F129" s="244"/>
      <c r="K129" s="302"/>
      <c r="Q129" s="360"/>
      <c r="R129" s="360"/>
      <c r="S129" s="360"/>
    </row>
    <row r="130" spans="2:19" x14ac:dyDescent="0.2">
      <c r="B130" s="318"/>
      <c r="D130" s="302"/>
      <c r="E130" s="319"/>
      <c r="F130" s="246"/>
      <c r="G130" s="244"/>
      <c r="H130" s="244"/>
      <c r="K130" s="302"/>
      <c r="Q130" s="360"/>
      <c r="R130" s="360"/>
      <c r="S130" s="360"/>
    </row>
    <row r="131" spans="2:19" ht="41.25" customHeight="1" x14ac:dyDescent="0.2">
      <c r="B131" s="700" t="s">
        <v>995</v>
      </c>
      <c r="C131" s="613" t="s">
        <v>384</v>
      </c>
      <c r="D131" s="613" t="s">
        <v>385</v>
      </c>
      <c r="E131" s="244"/>
      <c r="F131" s="244"/>
      <c r="G131" s="246"/>
      <c r="H131" s="246"/>
      <c r="K131" s="302"/>
      <c r="Q131" s="360"/>
      <c r="R131" s="360"/>
      <c r="S131" s="360"/>
    </row>
    <row r="132" spans="2:19" ht="41.25" customHeight="1" thickBot="1" x14ac:dyDescent="0.25">
      <c r="B132" s="772"/>
      <c r="C132" s="657"/>
      <c r="D132" s="657" t="s">
        <v>385</v>
      </c>
      <c r="E132" s="244"/>
      <c r="F132" s="244"/>
      <c r="G132" s="325"/>
      <c r="H132" s="325"/>
      <c r="K132" s="302"/>
      <c r="Q132" s="246"/>
      <c r="R132" s="360"/>
      <c r="S132" s="360"/>
    </row>
    <row r="133" spans="2:19" ht="15" x14ac:dyDescent="0.2">
      <c r="B133" s="290" t="s">
        <v>386</v>
      </c>
      <c r="C133" s="362">
        <v>82</v>
      </c>
      <c r="D133" s="495">
        <v>0.64180000000000004</v>
      </c>
      <c r="E133" s="244"/>
      <c r="F133" s="244"/>
      <c r="G133" s="325"/>
      <c r="H133" s="325"/>
      <c r="K133" s="302"/>
      <c r="Q133" s="319"/>
      <c r="R133" s="360"/>
      <c r="S133" s="360"/>
    </row>
    <row r="134" spans="2:19" ht="15" x14ac:dyDescent="0.2">
      <c r="B134" s="290">
        <v>2</v>
      </c>
      <c r="C134" s="362">
        <v>20.95</v>
      </c>
      <c r="D134" s="495">
        <v>0.16400000000000001</v>
      </c>
      <c r="E134" s="244"/>
      <c r="F134" s="244"/>
      <c r="G134" s="325"/>
      <c r="H134" s="325"/>
      <c r="K134" s="302"/>
      <c r="Q134" s="360"/>
      <c r="R134" s="360"/>
      <c r="S134" s="360"/>
    </row>
    <row r="135" spans="2:19" ht="15" x14ac:dyDescent="0.2">
      <c r="B135" s="290" t="s">
        <v>387</v>
      </c>
      <c r="C135" s="362">
        <v>11.29</v>
      </c>
      <c r="D135" s="495">
        <v>8.8400000000000006E-2</v>
      </c>
      <c r="E135" s="244"/>
      <c r="F135" s="244"/>
      <c r="G135" s="325"/>
      <c r="H135" s="325"/>
      <c r="K135" s="302"/>
      <c r="Q135" s="360"/>
      <c r="R135" s="360"/>
      <c r="S135" s="360"/>
    </row>
    <row r="136" spans="2:19" ht="15" x14ac:dyDescent="0.2">
      <c r="B136" s="290" t="s">
        <v>388</v>
      </c>
      <c r="C136" s="362">
        <v>3.29</v>
      </c>
      <c r="D136" s="495">
        <v>2.58E-2</v>
      </c>
      <c r="E136" s="244"/>
      <c r="F136" s="244"/>
      <c r="G136" s="325"/>
      <c r="H136" s="325"/>
      <c r="K136" s="302"/>
      <c r="Q136" s="360"/>
      <c r="R136" s="360"/>
      <c r="S136" s="360"/>
    </row>
    <row r="137" spans="2:19" ht="15" x14ac:dyDescent="0.2">
      <c r="B137" s="290" t="s">
        <v>389</v>
      </c>
      <c r="C137" s="362">
        <v>4.76</v>
      </c>
      <c r="D137" s="495">
        <v>3.73E-2</v>
      </c>
      <c r="E137" s="244"/>
      <c r="F137" s="244"/>
      <c r="G137" s="325"/>
      <c r="H137" s="325"/>
      <c r="K137" s="302"/>
      <c r="Q137" s="246"/>
      <c r="R137" s="360"/>
      <c r="S137" s="360"/>
    </row>
    <row r="138" spans="2:19" ht="15" x14ac:dyDescent="0.2">
      <c r="B138" s="290" t="s">
        <v>390</v>
      </c>
      <c r="C138" s="362">
        <v>2.44</v>
      </c>
      <c r="D138" s="495">
        <v>1.9099999999999999E-2</v>
      </c>
      <c r="E138" s="244"/>
      <c r="F138" s="244"/>
      <c r="G138" s="325"/>
      <c r="H138" s="325"/>
      <c r="K138" s="302"/>
      <c r="Q138" s="360"/>
      <c r="R138" s="360"/>
      <c r="S138" s="360"/>
    </row>
    <row r="139" spans="2:19" ht="15" x14ac:dyDescent="0.2">
      <c r="B139" s="290" t="s">
        <v>391</v>
      </c>
      <c r="C139" s="362">
        <v>1.35</v>
      </c>
      <c r="D139" s="495">
        <v>1.06E-2</v>
      </c>
      <c r="E139" s="244"/>
      <c r="F139" s="244"/>
      <c r="G139" s="325"/>
      <c r="H139" s="325"/>
      <c r="K139" s="302"/>
      <c r="Q139" s="360"/>
      <c r="R139" s="360"/>
      <c r="S139" s="360"/>
    </row>
    <row r="140" spans="2:19" ht="15.75" thickBot="1" x14ac:dyDescent="0.25">
      <c r="B140" s="349" t="s">
        <v>180</v>
      </c>
      <c r="C140" s="363">
        <v>1.68</v>
      </c>
      <c r="D140" s="496">
        <v>1.3100000000000001E-2</v>
      </c>
      <c r="E140" s="244"/>
      <c r="F140" s="244"/>
      <c r="G140" s="325"/>
      <c r="H140" s="325"/>
      <c r="K140" s="302"/>
      <c r="Q140" s="360"/>
      <c r="R140" s="360"/>
      <c r="S140" s="360"/>
    </row>
    <row r="141" spans="2:19" ht="16.5" thickBot="1" x14ac:dyDescent="0.25">
      <c r="B141" s="351" t="s">
        <v>154</v>
      </c>
      <c r="C141" s="352">
        <f>SUM(C133:C140)</f>
        <v>127.76000000000002</v>
      </c>
      <c r="D141" s="494">
        <f t="shared" ref="D141" si="5">+C141/$C$141</f>
        <v>1</v>
      </c>
      <c r="E141" s="365"/>
      <c r="F141" s="365"/>
      <c r="G141" s="325"/>
      <c r="H141" s="325"/>
      <c r="K141" s="302"/>
      <c r="Q141" s="360"/>
      <c r="R141" s="360"/>
      <c r="S141" s="360"/>
    </row>
    <row r="142" spans="2:19" x14ac:dyDescent="0.2">
      <c r="B142" s="355" t="s">
        <v>374</v>
      </c>
      <c r="E142" s="244"/>
      <c r="F142" s="246"/>
      <c r="G142" s="325"/>
      <c r="H142" s="325"/>
      <c r="K142" s="302"/>
      <c r="Q142" s="360"/>
      <c r="R142" s="360"/>
      <c r="S142" s="360"/>
    </row>
    <row r="143" spans="2:19" x14ac:dyDescent="0.2">
      <c r="E143" s="244"/>
      <c r="F143" s="244"/>
      <c r="G143" s="325"/>
      <c r="H143" s="325"/>
      <c r="K143" s="302"/>
      <c r="Q143" s="360"/>
      <c r="R143" s="360"/>
      <c r="S143" s="360"/>
    </row>
    <row r="144" spans="2:19" x14ac:dyDescent="0.2">
      <c r="E144" s="244"/>
      <c r="F144" s="244"/>
      <c r="G144" s="325"/>
      <c r="H144" s="325"/>
      <c r="K144" s="302"/>
      <c r="Q144" s="246"/>
      <c r="R144" s="360"/>
      <c r="S144" s="360"/>
    </row>
    <row r="145" spans="1:19" x14ac:dyDescent="0.2">
      <c r="D145" s="246"/>
      <c r="E145" s="244"/>
      <c r="F145" s="244"/>
      <c r="G145" s="325"/>
      <c r="H145" s="325"/>
      <c r="K145" s="302"/>
      <c r="Q145" s="360"/>
      <c r="R145" s="360"/>
      <c r="S145" s="360"/>
    </row>
    <row r="146" spans="1:19" x14ac:dyDescent="0.2">
      <c r="A146" s="608"/>
      <c r="B146" s="608"/>
      <c r="C146" s="608"/>
      <c r="D146" s="608"/>
      <c r="E146" s="608"/>
      <c r="F146" s="608"/>
      <c r="G146" s="608"/>
      <c r="H146" s="608"/>
      <c r="I146" s="608"/>
      <c r="J146" s="608"/>
      <c r="K146" s="608"/>
      <c r="L146" s="608"/>
      <c r="M146" s="608"/>
      <c r="N146" s="608"/>
      <c r="O146" s="608"/>
      <c r="P146" s="608"/>
      <c r="Q146" s="608"/>
      <c r="R146" s="608"/>
      <c r="S146" s="608"/>
    </row>
    <row r="147" spans="1:19" x14ac:dyDescent="0.2">
      <c r="A147" s="608"/>
      <c r="B147" s="608"/>
      <c r="C147" s="608"/>
      <c r="D147" s="608"/>
      <c r="E147" s="608"/>
      <c r="F147" s="608"/>
      <c r="G147" s="608"/>
      <c r="H147" s="608"/>
      <c r="I147" s="608"/>
      <c r="J147" s="608"/>
      <c r="K147" s="608"/>
      <c r="L147" s="608"/>
      <c r="M147" s="608"/>
      <c r="N147" s="608"/>
      <c r="O147" s="608"/>
      <c r="P147" s="608"/>
      <c r="Q147" s="608"/>
      <c r="R147" s="608"/>
      <c r="S147" s="608"/>
    </row>
    <row r="148" spans="1:19" ht="15" customHeight="1" x14ac:dyDescent="0.2"/>
    <row r="149" spans="1:19" ht="15" customHeight="1" x14ac:dyDescent="0.2"/>
    <row r="150" spans="1:19" ht="15" customHeight="1" x14ac:dyDescent="0.2"/>
    <row r="151" spans="1:19" ht="18" customHeight="1" x14ac:dyDescent="0.2"/>
    <row r="152" spans="1:19" ht="18" customHeight="1" x14ac:dyDescent="0.2"/>
    <row r="153" spans="1:19" ht="18" customHeight="1" x14ac:dyDescent="0.2"/>
    <row r="154" spans="1:19" ht="18" customHeight="1" x14ac:dyDescent="0.2"/>
    <row r="155" spans="1:19" ht="18" hidden="1" customHeight="1" x14ac:dyDescent="0.2"/>
    <row r="156" spans="1:19" ht="18" hidden="1" customHeight="1" x14ac:dyDescent="0.2"/>
    <row r="157" spans="1:19" ht="18" hidden="1" customHeight="1" x14ac:dyDescent="0.2"/>
    <row r="158" spans="1:19" ht="18" hidden="1" customHeight="1" x14ac:dyDescent="0.2"/>
    <row r="159" spans="1:19" ht="18" hidden="1" customHeight="1" x14ac:dyDescent="0.2"/>
    <row r="160" spans="1:19" ht="18" hidden="1" customHeight="1" x14ac:dyDescent="0.2"/>
    <row r="161" spans="2:6" ht="18" hidden="1" customHeight="1" x14ac:dyDescent="0.2"/>
    <row r="162" spans="2:6" ht="17.25" hidden="1" customHeight="1" x14ac:dyDescent="0.2"/>
    <row r="163" spans="2:6" ht="18" customHeight="1" x14ac:dyDescent="0.2"/>
    <row r="164" spans="2:6" ht="15" hidden="1" customHeight="1" x14ac:dyDescent="0.2">
      <c r="B164" s="318" t="s">
        <v>374</v>
      </c>
      <c r="C164" s="369"/>
      <c r="D164" s="369"/>
      <c r="E164" s="369"/>
      <c r="F164" s="369"/>
    </row>
    <row r="168" spans="2:6" ht="15" customHeight="1" x14ac:dyDescent="0.2"/>
    <row r="169" spans="2:6" ht="15" customHeight="1" x14ac:dyDescent="0.2"/>
    <row r="170" spans="2:6" ht="15" customHeight="1" x14ac:dyDescent="0.2"/>
    <row r="171" spans="2:6" ht="15" customHeight="1" x14ac:dyDescent="0.2"/>
    <row r="174" spans="2:6" ht="15" hidden="1" customHeight="1" x14ac:dyDescent="0.2">
      <c r="B174" s="766" t="s">
        <v>392</v>
      </c>
      <c r="C174" s="767"/>
    </row>
    <row r="175" spans="2:6" ht="15" hidden="1" customHeight="1" x14ac:dyDescent="0.2">
      <c r="B175" s="768"/>
      <c r="C175" s="769"/>
    </row>
    <row r="176" spans="2:6" ht="15" hidden="1" customHeight="1" x14ac:dyDescent="0.2">
      <c r="B176" s="770"/>
      <c r="C176" s="771"/>
    </row>
    <row r="177" spans="2:8" ht="15" hidden="1" x14ac:dyDescent="0.2">
      <c r="B177" s="370" t="s">
        <v>393</v>
      </c>
      <c r="C177" s="371">
        <v>100281</v>
      </c>
    </row>
    <row r="178" spans="2:8" ht="15" hidden="1" x14ac:dyDescent="0.2">
      <c r="B178" s="370">
        <v>2019</v>
      </c>
      <c r="C178" s="371">
        <v>121429</v>
      </c>
      <c r="D178" s="289"/>
    </row>
    <row r="179" spans="2:8" ht="15" hidden="1" x14ac:dyDescent="0.2">
      <c r="B179" s="370">
        <v>2018</v>
      </c>
      <c r="C179" s="371">
        <v>115894</v>
      </c>
    </row>
    <row r="180" spans="2:8" ht="15" hidden="1" x14ac:dyDescent="0.2">
      <c r="B180" s="370">
        <v>2017</v>
      </c>
      <c r="C180" s="371">
        <v>111667</v>
      </c>
    </row>
    <row r="181" spans="2:8" ht="15" hidden="1" x14ac:dyDescent="0.2">
      <c r="B181" s="370">
        <v>2016</v>
      </c>
      <c r="C181" s="371">
        <v>114305</v>
      </c>
    </row>
    <row r="182" spans="2:8" hidden="1" x14ac:dyDescent="0.2">
      <c r="B182" s="318" t="s">
        <v>374</v>
      </c>
    </row>
    <row r="183" spans="2:8" hidden="1" x14ac:dyDescent="0.2">
      <c r="B183" s="318" t="s">
        <v>394</v>
      </c>
    </row>
    <row r="184" spans="2:8" hidden="1" x14ac:dyDescent="0.2"/>
    <row r="189" spans="2:8" ht="15" hidden="1" customHeight="1" x14ac:dyDescent="0.2">
      <c r="B189" s="764" t="s">
        <v>395</v>
      </c>
      <c r="C189" s="765" t="s">
        <v>396</v>
      </c>
      <c r="D189" s="765" t="s">
        <v>397</v>
      </c>
      <c r="E189" s="765" t="s">
        <v>44</v>
      </c>
      <c r="F189" s="372"/>
      <c r="G189" s="246"/>
      <c r="H189" s="246"/>
    </row>
    <row r="190" spans="2:8" ht="15" hidden="1" customHeight="1" x14ac:dyDescent="0.2">
      <c r="B190" s="764"/>
      <c r="C190" s="765"/>
      <c r="D190" s="765"/>
      <c r="E190" s="765"/>
      <c r="F190" s="372"/>
    </row>
    <row r="191" spans="2:8" ht="15" hidden="1" customHeight="1" x14ac:dyDescent="0.2">
      <c r="B191" s="764"/>
      <c r="C191" s="765"/>
      <c r="D191" s="765"/>
      <c r="E191" s="765"/>
      <c r="F191" s="372"/>
    </row>
    <row r="192" spans="2:8" ht="15" hidden="1" x14ac:dyDescent="0.2">
      <c r="B192" s="370">
        <v>2</v>
      </c>
      <c r="C192" s="371">
        <v>81555</v>
      </c>
      <c r="D192" s="371">
        <v>84721</v>
      </c>
      <c r="E192" s="373">
        <f>+(D192-C192)/C192</f>
        <v>3.8820427932070384E-2</v>
      </c>
      <c r="F192" s="374"/>
      <c r="G192" s="289"/>
      <c r="H192" s="289"/>
    </row>
    <row r="193" spans="2:10" ht="15" hidden="1" x14ac:dyDescent="0.2">
      <c r="B193" s="375" t="s">
        <v>386</v>
      </c>
      <c r="C193" s="371">
        <v>37797</v>
      </c>
      <c r="D193" s="371">
        <v>38935</v>
      </c>
      <c r="E193" s="373">
        <f t="shared" ref="E193:E199" si="6">+(D193-C193)/C193</f>
        <v>3.0108209646268223E-2</v>
      </c>
      <c r="F193" s="374"/>
      <c r="G193" s="289"/>
      <c r="H193" s="289"/>
    </row>
    <row r="194" spans="2:10" ht="15" hidden="1" x14ac:dyDescent="0.2">
      <c r="B194" s="375" t="s">
        <v>387</v>
      </c>
      <c r="C194" s="371">
        <v>16499</v>
      </c>
      <c r="D194" s="371">
        <v>17376</v>
      </c>
      <c r="E194" s="373">
        <f t="shared" si="6"/>
        <v>5.3154736650706101E-2</v>
      </c>
      <c r="F194" s="374"/>
      <c r="G194" s="289"/>
      <c r="H194" s="289"/>
    </row>
    <row r="195" spans="2:10" ht="15" hidden="1" x14ac:dyDescent="0.2">
      <c r="B195" s="370">
        <v>3</v>
      </c>
      <c r="C195" s="371">
        <v>6347</v>
      </c>
      <c r="D195" s="371">
        <v>7911</v>
      </c>
      <c r="E195" s="373">
        <f t="shared" si="6"/>
        <v>0.24641562943122736</v>
      </c>
      <c r="F195" s="374"/>
      <c r="G195" s="289"/>
      <c r="H195" s="289"/>
    </row>
    <row r="196" spans="2:10" ht="15" hidden="1" x14ac:dyDescent="0.2">
      <c r="B196" s="375" t="s">
        <v>389</v>
      </c>
      <c r="C196" s="371">
        <v>5370</v>
      </c>
      <c r="D196" s="371">
        <v>6318</v>
      </c>
      <c r="E196" s="373">
        <f t="shared" si="6"/>
        <v>0.17653631284916202</v>
      </c>
      <c r="F196" s="374"/>
      <c r="G196" s="289"/>
      <c r="H196" s="289"/>
    </row>
    <row r="197" spans="2:10" ht="15" hidden="1" x14ac:dyDescent="0.2">
      <c r="B197" s="375" t="s">
        <v>390</v>
      </c>
      <c r="C197" s="371">
        <v>4240</v>
      </c>
      <c r="D197" s="371">
        <v>5441</v>
      </c>
      <c r="E197" s="373">
        <f t="shared" si="6"/>
        <v>0.28325471698113208</v>
      </c>
      <c r="F197" s="374"/>
      <c r="G197" s="289"/>
      <c r="H197" s="289"/>
    </row>
    <row r="198" spans="2:10" ht="15" hidden="1" x14ac:dyDescent="0.2">
      <c r="B198" s="375" t="s">
        <v>180</v>
      </c>
      <c r="C198" s="371">
        <f>865+937+1322</f>
        <v>3124</v>
      </c>
      <c r="D198" s="371">
        <f>1014+1568+8855</f>
        <v>11437</v>
      </c>
      <c r="E198" s="373">
        <f t="shared" si="6"/>
        <v>2.6610115236875802</v>
      </c>
      <c r="F198" s="374"/>
      <c r="G198" s="289"/>
      <c r="H198" s="289"/>
      <c r="I198" s="358"/>
      <c r="J198" s="358"/>
    </row>
    <row r="199" spans="2:10" ht="15" hidden="1" x14ac:dyDescent="0.2">
      <c r="B199" s="375" t="s">
        <v>154</v>
      </c>
      <c r="C199" s="371">
        <f>SUM(C192:C198)</f>
        <v>154932</v>
      </c>
      <c r="D199" s="371">
        <f>SUM(D192:D198)</f>
        <v>172139</v>
      </c>
      <c r="E199" s="373">
        <f t="shared" si="6"/>
        <v>0.11106162703637724</v>
      </c>
      <c r="F199" s="374"/>
      <c r="G199" s="289"/>
      <c r="H199" s="289"/>
      <c r="I199" s="358"/>
      <c r="J199" s="358"/>
    </row>
    <row r="200" spans="2:10" ht="15" customHeight="1" x14ac:dyDescent="0.2">
      <c r="D200" s="289"/>
      <c r="G200" s="358"/>
      <c r="H200" s="358"/>
      <c r="I200" s="358"/>
      <c r="J200" s="358"/>
    </row>
    <row r="201" spans="2:10" ht="15" customHeight="1" x14ac:dyDescent="0.2">
      <c r="G201" s="358"/>
      <c r="H201" s="358"/>
      <c r="I201" s="358"/>
      <c r="J201" s="358"/>
    </row>
    <row r="202" spans="2:10" ht="15" customHeight="1" x14ac:dyDescent="0.2">
      <c r="G202" s="358"/>
      <c r="H202" s="358"/>
      <c r="I202" s="358"/>
      <c r="J202" s="358"/>
    </row>
    <row r="203" spans="2:10" ht="15" customHeight="1" x14ac:dyDescent="0.2">
      <c r="G203" s="358"/>
      <c r="H203" s="358"/>
      <c r="I203" s="358"/>
      <c r="J203" s="358"/>
    </row>
    <row r="204" spans="2:10" ht="15" customHeight="1" x14ac:dyDescent="0.2">
      <c r="G204" s="358"/>
      <c r="H204" s="358"/>
      <c r="I204" s="358"/>
      <c r="J204" s="358"/>
    </row>
    <row r="205" spans="2:10" ht="15" customHeight="1" x14ac:dyDescent="0.2">
      <c r="G205" s="358"/>
      <c r="H205" s="358"/>
      <c r="I205" s="358"/>
      <c r="J205" s="358"/>
    </row>
    <row r="206" spans="2:10" ht="15" customHeight="1" x14ac:dyDescent="0.2">
      <c r="G206" s="358"/>
      <c r="H206" s="358"/>
      <c r="I206" s="358"/>
      <c r="J206" s="358"/>
    </row>
    <row r="207" spans="2:10" ht="15" customHeight="1" x14ac:dyDescent="0.2">
      <c r="G207" s="358"/>
      <c r="H207" s="358"/>
      <c r="I207" s="358"/>
      <c r="J207" s="358"/>
    </row>
    <row r="208" spans="2:10" ht="15" customHeight="1" x14ac:dyDescent="0.2">
      <c r="G208" s="358"/>
      <c r="H208" s="358"/>
      <c r="I208" s="358"/>
      <c r="J208" s="358"/>
    </row>
    <row r="209" spans="7:10" ht="15" customHeight="1" x14ac:dyDescent="0.2">
      <c r="G209" s="358"/>
      <c r="H209" s="358"/>
      <c r="I209" s="358"/>
      <c r="J209" s="358"/>
    </row>
    <row r="210" spans="7:10" ht="15" customHeight="1" x14ac:dyDescent="0.2">
      <c r="G210" s="358"/>
      <c r="H210" s="358"/>
      <c r="I210" s="358"/>
      <c r="J210" s="358"/>
    </row>
    <row r="211" spans="7:10" ht="15" customHeight="1" x14ac:dyDescent="0.2">
      <c r="G211" s="358"/>
      <c r="H211" s="358"/>
      <c r="I211" s="358"/>
      <c r="J211" s="358"/>
    </row>
    <row r="212" spans="7:10" ht="15" customHeight="1" x14ac:dyDescent="0.2">
      <c r="G212" s="358"/>
      <c r="H212" s="358"/>
      <c r="I212" s="358"/>
      <c r="J212" s="358"/>
    </row>
    <row r="213" spans="7:10" ht="15" customHeight="1" x14ac:dyDescent="0.2">
      <c r="G213" s="358"/>
      <c r="H213" s="358"/>
      <c r="I213" s="358"/>
      <c r="J213" s="358"/>
    </row>
    <row r="214" spans="7:10" ht="15" customHeight="1" x14ac:dyDescent="0.2">
      <c r="G214" s="358"/>
      <c r="H214" s="358"/>
      <c r="I214" s="358"/>
      <c r="J214" s="358"/>
    </row>
    <row r="215" spans="7:10" ht="15" customHeight="1" x14ac:dyDescent="0.2">
      <c r="G215" s="358"/>
      <c r="H215" s="358"/>
      <c r="I215" s="358"/>
      <c r="J215" s="358"/>
    </row>
    <row r="216" spans="7:10" ht="15" customHeight="1" x14ac:dyDescent="0.2">
      <c r="G216" s="358"/>
      <c r="H216" s="358"/>
      <c r="I216" s="358"/>
      <c r="J216" s="358"/>
    </row>
    <row r="217" spans="7:10" ht="15" customHeight="1" x14ac:dyDescent="0.2">
      <c r="G217" s="358"/>
      <c r="H217" s="358"/>
      <c r="I217" s="358"/>
      <c r="J217" s="358"/>
    </row>
    <row r="218" spans="7:10" ht="15" customHeight="1" x14ac:dyDescent="0.2">
      <c r="G218" s="358"/>
      <c r="H218" s="358"/>
      <c r="I218" s="358"/>
      <c r="J218" s="358"/>
    </row>
  </sheetData>
  <sheetProtection algorithmName="SHA-512" hashValue="xBkwbaeC0NLrQaP6wUPnEUjddP5u/p0BWh9iK06GmWW0ulq/GjT7q/JidIQWJl0uS3e52RT2XY0bzY2umaEBdg==" saltValue="a4KjRcUiOSzsuVsC7hhr4Q==" spinCount="100000" sheet="1" objects="1" scenarios="1"/>
  <mergeCells count="37">
    <mergeCell ref="B24:H28"/>
    <mergeCell ref="G30:G31"/>
    <mergeCell ref="B30:B31"/>
    <mergeCell ref="D30:D31"/>
    <mergeCell ref="E30:E31"/>
    <mergeCell ref="C30:C31"/>
    <mergeCell ref="F30:F31"/>
    <mergeCell ref="A1:S2"/>
    <mergeCell ref="B6:B7"/>
    <mergeCell ref="C6:C7"/>
    <mergeCell ref="D6:D7"/>
    <mergeCell ref="E6:E7"/>
    <mergeCell ref="G6:G7"/>
    <mergeCell ref="F6:F7"/>
    <mergeCell ref="H6:H7"/>
    <mergeCell ref="B131:B132"/>
    <mergeCell ref="C131:C132"/>
    <mergeCell ref="A146:S147"/>
    <mergeCell ref="D131:D132"/>
    <mergeCell ref="D66:D67"/>
    <mergeCell ref="C66:C67"/>
    <mergeCell ref="E66:E67"/>
    <mergeCell ref="G66:G67"/>
    <mergeCell ref="B66:B67"/>
    <mergeCell ref="F66:F67"/>
    <mergeCell ref="B189:B191"/>
    <mergeCell ref="C189:C191"/>
    <mergeCell ref="D189:D191"/>
    <mergeCell ref="E189:E191"/>
    <mergeCell ref="B174:C176"/>
    <mergeCell ref="G48:G49"/>
    <mergeCell ref="H30:H31"/>
    <mergeCell ref="B48:B49"/>
    <mergeCell ref="C48:C49"/>
    <mergeCell ref="D48:D49"/>
    <mergeCell ref="E48:E49"/>
    <mergeCell ref="F48:F49"/>
  </mergeCells>
  <conditionalFormatting sqref="D21">
    <cfRule type="cellIs" dxfId="7949" priority="1178" operator="lessThan">
      <formula>0</formula>
    </cfRule>
  </conditionalFormatting>
  <conditionalFormatting sqref="D21">
    <cfRule type="cellIs" dxfId="7948" priority="1177" operator="lessThan">
      <formula>0</formula>
    </cfRule>
  </conditionalFormatting>
  <conditionalFormatting sqref="D21">
    <cfRule type="cellIs" dxfId="7947" priority="1168" operator="lessThan">
      <formula>0</formula>
    </cfRule>
  </conditionalFormatting>
  <conditionalFormatting sqref="D21">
    <cfRule type="cellIs" dxfId="7946" priority="1165" operator="lessThan">
      <formula>0</formula>
    </cfRule>
  </conditionalFormatting>
  <conditionalFormatting sqref="D21">
    <cfRule type="cellIs" dxfId="7945" priority="1174" operator="lessThan">
      <formula>0</formula>
    </cfRule>
  </conditionalFormatting>
  <conditionalFormatting sqref="D21">
    <cfRule type="cellIs" dxfId="7944" priority="1173" operator="lessThan">
      <formula>0</formula>
    </cfRule>
  </conditionalFormatting>
  <conditionalFormatting sqref="D21">
    <cfRule type="cellIs" dxfId="7943" priority="1172" operator="lessThan">
      <formula>0</formula>
    </cfRule>
  </conditionalFormatting>
  <conditionalFormatting sqref="D21">
    <cfRule type="cellIs" dxfId="7942" priority="1175" operator="lessThan">
      <formula>0</formula>
    </cfRule>
  </conditionalFormatting>
  <conditionalFormatting sqref="D21">
    <cfRule type="cellIs" dxfId="7941" priority="1176" operator="lessThan">
      <formula>0</formula>
    </cfRule>
  </conditionalFormatting>
  <conditionalFormatting sqref="D21">
    <cfRule type="cellIs" dxfId="7940" priority="1170" operator="lessThan">
      <formula>0</formula>
    </cfRule>
  </conditionalFormatting>
  <conditionalFormatting sqref="D21">
    <cfRule type="cellIs" dxfId="7939" priority="1171" operator="lessThan">
      <formula>0</formula>
    </cfRule>
  </conditionalFormatting>
  <conditionalFormatting sqref="D21">
    <cfRule type="cellIs" dxfId="7938" priority="1169" operator="lessThan">
      <formula>0</formula>
    </cfRule>
  </conditionalFormatting>
  <conditionalFormatting sqref="D21">
    <cfRule type="cellIs" dxfId="7937" priority="1166" operator="lessThan">
      <formula>0</formula>
    </cfRule>
  </conditionalFormatting>
  <conditionalFormatting sqref="D21">
    <cfRule type="cellIs" dxfId="7936" priority="1167" operator="lessThan">
      <formula>0</formula>
    </cfRule>
  </conditionalFormatting>
  <conditionalFormatting sqref="D21">
    <cfRule type="cellIs" dxfId="7935" priority="1147" operator="lessThan">
      <formula>0</formula>
    </cfRule>
  </conditionalFormatting>
  <conditionalFormatting sqref="D21">
    <cfRule type="cellIs" dxfId="7934" priority="1146" operator="lessThan">
      <formula>0</formula>
    </cfRule>
  </conditionalFormatting>
  <conditionalFormatting sqref="D21">
    <cfRule type="cellIs" dxfId="7933" priority="1145" operator="lessThan">
      <formula>0</formula>
    </cfRule>
  </conditionalFormatting>
  <conditionalFormatting sqref="D21">
    <cfRule type="cellIs" dxfId="7932" priority="1144" operator="lessThan">
      <formula>0</formula>
    </cfRule>
  </conditionalFormatting>
  <conditionalFormatting sqref="D21">
    <cfRule type="cellIs" dxfId="7931" priority="1143" operator="lessThan">
      <formula>0</formula>
    </cfRule>
  </conditionalFormatting>
  <conditionalFormatting sqref="D21">
    <cfRule type="cellIs" dxfId="7930" priority="1142" operator="lessThan">
      <formula>0</formula>
    </cfRule>
  </conditionalFormatting>
  <conditionalFormatting sqref="D21">
    <cfRule type="cellIs" dxfId="7929" priority="1140" operator="lessThan">
      <formula>0</formula>
    </cfRule>
  </conditionalFormatting>
  <conditionalFormatting sqref="D21">
    <cfRule type="cellIs" dxfId="7928" priority="1139" operator="lessThan">
      <formula>0</formula>
    </cfRule>
  </conditionalFormatting>
  <conditionalFormatting sqref="D21">
    <cfRule type="cellIs" dxfId="7927" priority="1138" operator="lessThan">
      <formula>0</formula>
    </cfRule>
  </conditionalFormatting>
  <conditionalFormatting sqref="D21">
    <cfRule type="cellIs" dxfId="7926" priority="1137" operator="lessThan">
      <formula>0</formula>
    </cfRule>
  </conditionalFormatting>
  <conditionalFormatting sqref="D21">
    <cfRule type="cellIs" dxfId="7925" priority="1136" operator="lessThan">
      <formula>0</formula>
    </cfRule>
  </conditionalFormatting>
  <conditionalFormatting sqref="D21">
    <cfRule type="cellIs" dxfId="7924" priority="1133" operator="lessThan">
      <formula>0</formula>
    </cfRule>
  </conditionalFormatting>
  <conditionalFormatting sqref="D21">
    <cfRule type="cellIs" dxfId="7923" priority="1164" operator="lessThan">
      <formula>0</formula>
    </cfRule>
  </conditionalFormatting>
  <conditionalFormatting sqref="D21">
    <cfRule type="cellIs" dxfId="7922" priority="1163" operator="lessThan">
      <formula>0</formula>
    </cfRule>
  </conditionalFormatting>
  <conditionalFormatting sqref="D21">
    <cfRule type="cellIs" dxfId="7921" priority="1135" operator="lessThan">
      <formula>0</formula>
    </cfRule>
  </conditionalFormatting>
  <conditionalFormatting sqref="D21">
    <cfRule type="cellIs" dxfId="7920" priority="1134" operator="lessThan">
      <formula>0</formula>
    </cfRule>
  </conditionalFormatting>
  <conditionalFormatting sqref="D21">
    <cfRule type="cellIs" dxfId="7919" priority="1130" operator="lessThan">
      <formula>0</formula>
    </cfRule>
  </conditionalFormatting>
  <conditionalFormatting sqref="D21">
    <cfRule type="cellIs" dxfId="7918" priority="1152" operator="lessThan">
      <formula>0</formula>
    </cfRule>
  </conditionalFormatting>
  <conditionalFormatting sqref="D21">
    <cfRule type="cellIs" dxfId="7917" priority="1151" operator="lessThan">
      <formula>0</formula>
    </cfRule>
  </conditionalFormatting>
  <conditionalFormatting sqref="D21">
    <cfRule type="cellIs" dxfId="7916" priority="1160" operator="lessThan">
      <formula>0</formula>
    </cfRule>
  </conditionalFormatting>
  <conditionalFormatting sqref="D21">
    <cfRule type="cellIs" dxfId="7915" priority="1158" operator="lessThan">
      <formula>0</formula>
    </cfRule>
  </conditionalFormatting>
  <conditionalFormatting sqref="D21">
    <cfRule type="cellIs" dxfId="7914" priority="1161" operator="lessThan">
      <formula>0</formula>
    </cfRule>
  </conditionalFormatting>
  <conditionalFormatting sqref="D21">
    <cfRule type="cellIs" dxfId="7913" priority="1162" operator="lessThan">
      <formula>0</formula>
    </cfRule>
  </conditionalFormatting>
  <conditionalFormatting sqref="D21">
    <cfRule type="cellIs" dxfId="7912" priority="1159" operator="lessThan">
      <formula>0</formula>
    </cfRule>
  </conditionalFormatting>
  <conditionalFormatting sqref="D21">
    <cfRule type="cellIs" dxfId="7911" priority="1157" operator="lessThan">
      <formula>0</formula>
    </cfRule>
  </conditionalFormatting>
  <conditionalFormatting sqref="D21">
    <cfRule type="cellIs" dxfId="7910" priority="1156" operator="lessThan">
      <formula>0</formula>
    </cfRule>
  </conditionalFormatting>
  <conditionalFormatting sqref="D21">
    <cfRule type="cellIs" dxfId="7909" priority="1154" operator="lessThan">
      <formula>0</formula>
    </cfRule>
  </conditionalFormatting>
  <conditionalFormatting sqref="D21">
    <cfRule type="cellIs" dxfId="7908" priority="1153" operator="lessThan">
      <formula>0</formula>
    </cfRule>
  </conditionalFormatting>
  <conditionalFormatting sqref="D21">
    <cfRule type="cellIs" dxfId="7907" priority="1155" operator="lessThan">
      <formula>0</formula>
    </cfRule>
  </conditionalFormatting>
  <conditionalFormatting sqref="D21">
    <cfRule type="cellIs" dxfId="7906" priority="1150" operator="lessThan">
      <formula>0</formula>
    </cfRule>
  </conditionalFormatting>
  <conditionalFormatting sqref="D21">
    <cfRule type="cellIs" dxfId="7905" priority="1148" operator="lessThan">
      <formula>0</formula>
    </cfRule>
  </conditionalFormatting>
  <conditionalFormatting sqref="D21">
    <cfRule type="cellIs" dxfId="7904" priority="1149" operator="lessThan">
      <formula>0</formula>
    </cfRule>
  </conditionalFormatting>
  <conditionalFormatting sqref="D21">
    <cfRule type="cellIs" dxfId="7903" priority="1124" operator="lessThan">
      <formula>0</formula>
    </cfRule>
  </conditionalFormatting>
  <conditionalFormatting sqref="D21">
    <cfRule type="cellIs" dxfId="7902" priority="1141" operator="lessThan">
      <formula>0</formula>
    </cfRule>
  </conditionalFormatting>
  <conditionalFormatting sqref="D21">
    <cfRule type="cellIs" dxfId="7901" priority="1132" operator="lessThan">
      <formula>0</formula>
    </cfRule>
  </conditionalFormatting>
  <conditionalFormatting sqref="D21">
    <cfRule type="cellIs" dxfId="7900" priority="1131" operator="lessThan">
      <formula>0</formula>
    </cfRule>
  </conditionalFormatting>
  <conditionalFormatting sqref="D21">
    <cfRule type="cellIs" dxfId="7899" priority="1128" operator="lessThan">
      <formula>0</formula>
    </cfRule>
  </conditionalFormatting>
  <conditionalFormatting sqref="D21">
    <cfRule type="cellIs" dxfId="7898" priority="1129" operator="lessThan">
      <formula>0</formula>
    </cfRule>
  </conditionalFormatting>
  <conditionalFormatting sqref="D21">
    <cfRule type="cellIs" dxfId="7897" priority="1125" operator="lessThan">
      <formula>0</formula>
    </cfRule>
  </conditionalFormatting>
  <conditionalFormatting sqref="D21">
    <cfRule type="cellIs" dxfId="7896" priority="1126" operator="lessThan">
      <formula>0</formula>
    </cfRule>
  </conditionalFormatting>
  <conditionalFormatting sqref="D21">
    <cfRule type="cellIs" dxfId="7895" priority="1127" operator="lessThan">
      <formula>0</formula>
    </cfRule>
  </conditionalFormatting>
  <conditionalFormatting sqref="D21">
    <cfRule type="cellIs" dxfId="7894" priority="1123" operator="lessThan">
      <formula>0</formula>
    </cfRule>
  </conditionalFormatting>
  <conditionalFormatting sqref="D21">
    <cfRule type="cellIs" dxfId="7893" priority="1122" operator="lessThan">
      <formula>0</formula>
    </cfRule>
  </conditionalFormatting>
  <conditionalFormatting sqref="D21">
    <cfRule type="cellIs" dxfId="7892" priority="1120" operator="lessThan">
      <formula>0</formula>
    </cfRule>
  </conditionalFormatting>
  <conditionalFormatting sqref="D21">
    <cfRule type="cellIs" dxfId="7891" priority="1121" operator="lessThan">
      <formula>0</formula>
    </cfRule>
  </conditionalFormatting>
  <conditionalFormatting sqref="D21">
    <cfRule type="cellIs" dxfId="7890" priority="1117" operator="lessThan">
      <formula>0</formula>
    </cfRule>
  </conditionalFormatting>
  <conditionalFormatting sqref="D21">
    <cfRule type="cellIs" dxfId="7889" priority="1118" operator="lessThan">
      <formula>0</formula>
    </cfRule>
  </conditionalFormatting>
  <conditionalFormatting sqref="D21">
    <cfRule type="cellIs" dxfId="7888" priority="1119" operator="lessThan">
      <formula>0</formula>
    </cfRule>
  </conditionalFormatting>
  <conditionalFormatting sqref="E21">
    <cfRule type="cellIs" dxfId="7887" priority="1116" operator="lessThan">
      <formula>0</formula>
    </cfRule>
  </conditionalFormatting>
  <conditionalFormatting sqref="E21">
    <cfRule type="cellIs" dxfId="7886" priority="1115" operator="lessThan">
      <formula>0</formula>
    </cfRule>
  </conditionalFormatting>
  <conditionalFormatting sqref="E21">
    <cfRule type="cellIs" dxfId="7885" priority="1106" operator="lessThan">
      <formula>0</formula>
    </cfRule>
  </conditionalFormatting>
  <conditionalFormatting sqref="E21">
    <cfRule type="cellIs" dxfId="7884" priority="1103" operator="lessThan">
      <formula>0</formula>
    </cfRule>
  </conditionalFormatting>
  <conditionalFormatting sqref="E21">
    <cfRule type="cellIs" dxfId="7883" priority="1112" operator="lessThan">
      <formula>0</formula>
    </cfRule>
  </conditionalFormatting>
  <conditionalFormatting sqref="E21">
    <cfRule type="cellIs" dxfId="7882" priority="1111" operator="lessThan">
      <formula>0</formula>
    </cfRule>
  </conditionalFormatting>
  <conditionalFormatting sqref="E21">
    <cfRule type="cellIs" dxfId="7881" priority="1110" operator="lessThan">
      <formula>0</formula>
    </cfRule>
  </conditionalFormatting>
  <conditionalFormatting sqref="E21">
    <cfRule type="cellIs" dxfId="7880" priority="1113" operator="lessThan">
      <formula>0</formula>
    </cfRule>
  </conditionalFormatting>
  <conditionalFormatting sqref="E21">
    <cfRule type="cellIs" dxfId="7879" priority="1114" operator="lessThan">
      <formula>0</formula>
    </cfRule>
  </conditionalFormatting>
  <conditionalFormatting sqref="E21">
    <cfRule type="cellIs" dxfId="7878" priority="1108" operator="lessThan">
      <formula>0</formula>
    </cfRule>
  </conditionalFormatting>
  <conditionalFormatting sqref="E21">
    <cfRule type="cellIs" dxfId="7877" priority="1109" operator="lessThan">
      <formula>0</formula>
    </cfRule>
  </conditionalFormatting>
  <conditionalFormatting sqref="E21">
    <cfRule type="cellIs" dxfId="7876" priority="1107" operator="lessThan">
      <formula>0</formula>
    </cfRule>
  </conditionalFormatting>
  <conditionalFormatting sqref="E21">
    <cfRule type="cellIs" dxfId="7875" priority="1104" operator="lessThan">
      <formula>0</formula>
    </cfRule>
  </conditionalFormatting>
  <conditionalFormatting sqref="E21">
    <cfRule type="cellIs" dxfId="7874" priority="1105" operator="lessThan">
      <formula>0</formula>
    </cfRule>
  </conditionalFormatting>
  <conditionalFormatting sqref="E21">
    <cfRule type="cellIs" dxfId="7873" priority="1085" operator="lessThan">
      <formula>0</formula>
    </cfRule>
  </conditionalFormatting>
  <conditionalFormatting sqref="E21">
    <cfRule type="cellIs" dxfId="7872" priority="1084" operator="lessThan">
      <formula>0</formula>
    </cfRule>
  </conditionalFormatting>
  <conditionalFormatting sqref="E21">
    <cfRule type="cellIs" dxfId="7871" priority="1083" operator="lessThan">
      <formula>0</formula>
    </cfRule>
  </conditionalFormatting>
  <conditionalFormatting sqref="E21">
    <cfRule type="cellIs" dxfId="7870" priority="1082" operator="lessThan">
      <formula>0</formula>
    </cfRule>
  </conditionalFormatting>
  <conditionalFormatting sqref="E21">
    <cfRule type="cellIs" dxfId="7869" priority="1081" operator="lessThan">
      <formula>0</formula>
    </cfRule>
  </conditionalFormatting>
  <conditionalFormatting sqref="E21">
    <cfRule type="cellIs" dxfId="7868" priority="1080" operator="lessThan">
      <formula>0</formula>
    </cfRule>
  </conditionalFormatting>
  <conditionalFormatting sqref="E21">
    <cfRule type="cellIs" dxfId="7867" priority="1078" operator="lessThan">
      <formula>0</formula>
    </cfRule>
  </conditionalFormatting>
  <conditionalFormatting sqref="E21">
    <cfRule type="cellIs" dxfId="7866" priority="1077" operator="lessThan">
      <formula>0</formula>
    </cfRule>
  </conditionalFormatting>
  <conditionalFormatting sqref="E21">
    <cfRule type="cellIs" dxfId="7865" priority="1076" operator="lessThan">
      <formula>0</formula>
    </cfRule>
  </conditionalFormatting>
  <conditionalFormatting sqref="E21">
    <cfRule type="cellIs" dxfId="7864" priority="1075" operator="lessThan">
      <formula>0</formula>
    </cfRule>
  </conditionalFormatting>
  <conditionalFormatting sqref="E21">
    <cfRule type="cellIs" dxfId="7863" priority="1074" operator="lessThan">
      <formula>0</formula>
    </cfRule>
  </conditionalFormatting>
  <conditionalFormatting sqref="E21">
    <cfRule type="cellIs" dxfId="7862" priority="1071" operator="lessThan">
      <formula>0</formula>
    </cfRule>
  </conditionalFormatting>
  <conditionalFormatting sqref="E21">
    <cfRule type="cellIs" dxfId="7861" priority="1102" operator="lessThan">
      <formula>0</formula>
    </cfRule>
  </conditionalFormatting>
  <conditionalFormatting sqref="E21">
    <cfRule type="cellIs" dxfId="7860" priority="1101" operator="lessThan">
      <formula>0</formula>
    </cfRule>
  </conditionalFormatting>
  <conditionalFormatting sqref="E21">
    <cfRule type="cellIs" dxfId="7859" priority="1073" operator="lessThan">
      <formula>0</formula>
    </cfRule>
  </conditionalFormatting>
  <conditionalFormatting sqref="E21">
    <cfRule type="cellIs" dxfId="7858" priority="1072" operator="lessThan">
      <formula>0</formula>
    </cfRule>
  </conditionalFormatting>
  <conditionalFormatting sqref="E21">
    <cfRule type="cellIs" dxfId="7857" priority="1068" operator="lessThan">
      <formula>0</formula>
    </cfRule>
  </conditionalFormatting>
  <conditionalFormatting sqref="E21">
    <cfRule type="cellIs" dxfId="7856" priority="1090" operator="lessThan">
      <formula>0</formula>
    </cfRule>
  </conditionalFormatting>
  <conditionalFormatting sqref="E21">
    <cfRule type="cellIs" dxfId="7855" priority="1089" operator="lessThan">
      <formula>0</formula>
    </cfRule>
  </conditionalFormatting>
  <conditionalFormatting sqref="E21">
    <cfRule type="cellIs" dxfId="7854" priority="1098" operator="lessThan">
      <formula>0</formula>
    </cfRule>
  </conditionalFormatting>
  <conditionalFormatting sqref="E21">
    <cfRule type="cellIs" dxfId="7853" priority="1096" operator="lessThan">
      <formula>0</formula>
    </cfRule>
  </conditionalFormatting>
  <conditionalFormatting sqref="E21">
    <cfRule type="cellIs" dxfId="7852" priority="1099" operator="lessThan">
      <formula>0</formula>
    </cfRule>
  </conditionalFormatting>
  <conditionalFormatting sqref="E21">
    <cfRule type="cellIs" dxfId="7851" priority="1100" operator="lessThan">
      <formula>0</formula>
    </cfRule>
  </conditionalFormatting>
  <conditionalFormatting sqref="E21">
    <cfRule type="cellIs" dxfId="7850" priority="1097" operator="lessThan">
      <formula>0</formula>
    </cfRule>
  </conditionalFormatting>
  <conditionalFormatting sqref="E21">
    <cfRule type="cellIs" dxfId="7849" priority="1095" operator="lessThan">
      <formula>0</formula>
    </cfRule>
  </conditionalFormatting>
  <conditionalFormatting sqref="E21">
    <cfRule type="cellIs" dxfId="7848" priority="1094" operator="lessThan">
      <formula>0</formula>
    </cfRule>
  </conditionalFormatting>
  <conditionalFormatting sqref="E21">
    <cfRule type="cellIs" dxfId="7847" priority="1092" operator="lessThan">
      <formula>0</formula>
    </cfRule>
  </conditionalFormatting>
  <conditionalFormatting sqref="E21">
    <cfRule type="cellIs" dxfId="7846" priority="1091" operator="lessThan">
      <formula>0</formula>
    </cfRule>
  </conditionalFormatting>
  <conditionalFormatting sqref="E21">
    <cfRule type="cellIs" dxfId="7845" priority="1093" operator="lessThan">
      <formula>0</formula>
    </cfRule>
  </conditionalFormatting>
  <conditionalFormatting sqref="E21">
    <cfRule type="cellIs" dxfId="7844" priority="1088" operator="lessThan">
      <formula>0</formula>
    </cfRule>
  </conditionalFormatting>
  <conditionalFormatting sqref="E21">
    <cfRule type="cellIs" dxfId="7843" priority="1086" operator="lessThan">
      <formula>0</formula>
    </cfRule>
  </conditionalFormatting>
  <conditionalFormatting sqref="E21">
    <cfRule type="cellIs" dxfId="7842" priority="1087" operator="lessThan">
      <formula>0</formula>
    </cfRule>
  </conditionalFormatting>
  <conditionalFormatting sqref="E21">
    <cfRule type="cellIs" dxfId="7841" priority="1062" operator="lessThan">
      <formula>0</formula>
    </cfRule>
  </conditionalFormatting>
  <conditionalFormatting sqref="E21">
    <cfRule type="cellIs" dxfId="7840" priority="1079" operator="lessThan">
      <formula>0</formula>
    </cfRule>
  </conditionalFormatting>
  <conditionalFormatting sqref="E21">
    <cfRule type="cellIs" dxfId="7839" priority="1070" operator="lessThan">
      <formula>0</formula>
    </cfRule>
  </conditionalFormatting>
  <conditionalFormatting sqref="E21">
    <cfRule type="cellIs" dxfId="7838" priority="1069" operator="lessThan">
      <formula>0</formula>
    </cfRule>
  </conditionalFormatting>
  <conditionalFormatting sqref="E21">
    <cfRule type="cellIs" dxfId="7837" priority="1066" operator="lessThan">
      <formula>0</formula>
    </cfRule>
  </conditionalFormatting>
  <conditionalFormatting sqref="E21">
    <cfRule type="cellIs" dxfId="7836" priority="1067" operator="lessThan">
      <formula>0</formula>
    </cfRule>
  </conditionalFormatting>
  <conditionalFormatting sqref="E21">
    <cfRule type="cellIs" dxfId="7835" priority="1063" operator="lessThan">
      <formula>0</formula>
    </cfRule>
  </conditionalFormatting>
  <conditionalFormatting sqref="E21">
    <cfRule type="cellIs" dxfId="7834" priority="1064" operator="lessThan">
      <formula>0</formula>
    </cfRule>
  </conditionalFormatting>
  <conditionalFormatting sqref="E21">
    <cfRule type="cellIs" dxfId="7833" priority="1065" operator="lessThan">
      <formula>0</formula>
    </cfRule>
  </conditionalFormatting>
  <conditionalFormatting sqref="E21">
    <cfRule type="cellIs" dxfId="7832" priority="1061" operator="lessThan">
      <formula>0</formula>
    </cfRule>
  </conditionalFormatting>
  <conditionalFormatting sqref="E21">
    <cfRule type="cellIs" dxfId="7831" priority="1060" operator="lessThan">
      <formula>0</formula>
    </cfRule>
  </conditionalFormatting>
  <conditionalFormatting sqref="E21">
    <cfRule type="cellIs" dxfId="7830" priority="1058" operator="lessThan">
      <formula>0</formula>
    </cfRule>
  </conditionalFormatting>
  <conditionalFormatting sqref="E21">
    <cfRule type="cellIs" dxfId="7829" priority="1059" operator="lessThan">
      <formula>0</formula>
    </cfRule>
  </conditionalFormatting>
  <conditionalFormatting sqref="E21">
    <cfRule type="cellIs" dxfId="7828" priority="1055" operator="lessThan">
      <formula>0</formula>
    </cfRule>
  </conditionalFormatting>
  <conditionalFormatting sqref="E21">
    <cfRule type="cellIs" dxfId="7827" priority="1056" operator="lessThan">
      <formula>0</formula>
    </cfRule>
  </conditionalFormatting>
  <conditionalFormatting sqref="E21">
    <cfRule type="cellIs" dxfId="7826" priority="1057" operator="lessThan">
      <formula>0</formula>
    </cfRule>
  </conditionalFormatting>
  <conditionalFormatting sqref="F21:H21">
    <cfRule type="cellIs" dxfId="7825" priority="744" operator="lessThan">
      <formula>0</formula>
    </cfRule>
  </conditionalFormatting>
  <conditionalFormatting sqref="F21:H21">
    <cfRule type="cellIs" dxfId="7824" priority="743" operator="lessThan">
      <formula>0</formula>
    </cfRule>
  </conditionalFormatting>
  <conditionalFormatting sqref="F21:H21">
    <cfRule type="cellIs" dxfId="7823" priority="734" operator="lessThan">
      <formula>0</formula>
    </cfRule>
  </conditionalFormatting>
  <conditionalFormatting sqref="F21:H21">
    <cfRule type="cellIs" dxfId="7822" priority="731" operator="lessThan">
      <formula>0</formula>
    </cfRule>
  </conditionalFormatting>
  <conditionalFormatting sqref="F21:H21">
    <cfRule type="cellIs" dxfId="7821" priority="740" operator="lessThan">
      <formula>0</formula>
    </cfRule>
  </conditionalFormatting>
  <conditionalFormatting sqref="F21:H21">
    <cfRule type="cellIs" dxfId="7820" priority="739" operator="lessThan">
      <formula>0</formula>
    </cfRule>
  </conditionalFormatting>
  <conditionalFormatting sqref="F21:H21">
    <cfRule type="cellIs" dxfId="7819" priority="738" operator="lessThan">
      <formula>0</formula>
    </cfRule>
  </conditionalFormatting>
  <conditionalFormatting sqref="F21:H21">
    <cfRule type="cellIs" dxfId="7818" priority="741" operator="lessThan">
      <formula>0</formula>
    </cfRule>
  </conditionalFormatting>
  <conditionalFormatting sqref="F21:H21">
    <cfRule type="cellIs" dxfId="7817" priority="742" operator="lessThan">
      <formula>0</formula>
    </cfRule>
  </conditionalFormatting>
  <conditionalFormatting sqref="F21:H21">
    <cfRule type="cellIs" dxfId="7816" priority="736" operator="lessThan">
      <formula>0</formula>
    </cfRule>
  </conditionalFormatting>
  <conditionalFormatting sqref="F21:H21">
    <cfRule type="cellIs" dxfId="7815" priority="737" operator="lessThan">
      <formula>0</formula>
    </cfRule>
  </conditionalFormatting>
  <conditionalFormatting sqref="F21:H21">
    <cfRule type="cellIs" dxfId="7814" priority="735" operator="lessThan">
      <formula>0</formula>
    </cfRule>
  </conditionalFormatting>
  <conditionalFormatting sqref="F21:H21">
    <cfRule type="cellIs" dxfId="7813" priority="732" operator="lessThan">
      <formula>0</formula>
    </cfRule>
  </conditionalFormatting>
  <conditionalFormatting sqref="F21:H21">
    <cfRule type="cellIs" dxfId="7812" priority="733" operator="lessThan">
      <formula>0</formula>
    </cfRule>
  </conditionalFormatting>
  <conditionalFormatting sqref="F21:H21">
    <cfRule type="cellIs" dxfId="7811" priority="713" operator="lessThan">
      <formula>0</formula>
    </cfRule>
  </conditionalFormatting>
  <conditionalFormatting sqref="F21:H21">
    <cfRule type="cellIs" dxfId="7810" priority="712" operator="lessThan">
      <formula>0</formula>
    </cfRule>
  </conditionalFormatting>
  <conditionalFormatting sqref="F21:H21">
    <cfRule type="cellIs" dxfId="7809" priority="711" operator="lessThan">
      <formula>0</formula>
    </cfRule>
  </conditionalFormatting>
  <conditionalFormatting sqref="F21:H21">
    <cfRule type="cellIs" dxfId="7808" priority="710" operator="lessThan">
      <formula>0</formula>
    </cfRule>
  </conditionalFormatting>
  <conditionalFormatting sqref="F21:H21">
    <cfRule type="cellIs" dxfId="7807" priority="709" operator="lessThan">
      <formula>0</formula>
    </cfRule>
  </conditionalFormatting>
  <conditionalFormatting sqref="F21:H21">
    <cfRule type="cellIs" dxfId="7806" priority="708" operator="lessThan">
      <formula>0</formula>
    </cfRule>
  </conditionalFormatting>
  <conditionalFormatting sqref="F21:H21">
    <cfRule type="cellIs" dxfId="7805" priority="706" operator="lessThan">
      <formula>0</formula>
    </cfRule>
  </conditionalFormatting>
  <conditionalFormatting sqref="F21:H21">
    <cfRule type="cellIs" dxfId="7804" priority="705" operator="lessThan">
      <formula>0</formula>
    </cfRule>
  </conditionalFormatting>
  <conditionalFormatting sqref="F21:H21">
    <cfRule type="cellIs" dxfId="7803" priority="704" operator="lessThan">
      <formula>0</formula>
    </cfRule>
  </conditionalFormatting>
  <conditionalFormatting sqref="F21:H21">
    <cfRule type="cellIs" dxfId="7802" priority="703" operator="lessThan">
      <formula>0</formula>
    </cfRule>
  </conditionalFormatting>
  <conditionalFormatting sqref="F21:H21">
    <cfRule type="cellIs" dxfId="7801" priority="702" operator="lessThan">
      <formula>0</formula>
    </cfRule>
  </conditionalFormatting>
  <conditionalFormatting sqref="F21:H21">
    <cfRule type="cellIs" dxfId="7800" priority="699" operator="lessThan">
      <formula>0</formula>
    </cfRule>
  </conditionalFormatting>
  <conditionalFormatting sqref="F21:H21">
    <cfRule type="cellIs" dxfId="7799" priority="730" operator="lessThan">
      <formula>0</formula>
    </cfRule>
  </conditionalFormatting>
  <conditionalFormatting sqref="F21:H21">
    <cfRule type="cellIs" dxfId="7798" priority="729" operator="lessThan">
      <formula>0</formula>
    </cfRule>
  </conditionalFormatting>
  <conditionalFormatting sqref="F21:H21">
    <cfRule type="cellIs" dxfId="7797" priority="701" operator="lessThan">
      <formula>0</formula>
    </cfRule>
  </conditionalFormatting>
  <conditionalFormatting sqref="F21:H21">
    <cfRule type="cellIs" dxfId="7796" priority="700" operator="lessThan">
      <formula>0</formula>
    </cfRule>
  </conditionalFormatting>
  <conditionalFormatting sqref="F21:H21">
    <cfRule type="cellIs" dxfId="7795" priority="696" operator="lessThan">
      <formula>0</formula>
    </cfRule>
  </conditionalFormatting>
  <conditionalFormatting sqref="F21:H21">
    <cfRule type="cellIs" dxfId="7794" priority="718" operator="lessThan">
      <formula>0</formula>
    </cfRule>
  </conditionalFormatting>
  <conditionalFormatting sqref="F21:H21">
    <cfRule type="cellIs" dxfId="7793" priority="717" operator="lessThan">
      <formula>0</formula>
    </cfRule>
  </conditionalFormatting>
  <conditionalFormatting sqref="F21:H21">
    <cfRule type="cellIs" dxfId="7792" priority="726" operator="lessThan">
      <formula>0</formula>
    </cfRule>
  </conditionalFormatting>
  <conditionalFormatting sqref="F21:H21">
    <cfRule type="cellIs" dxfId="7791" priority="724" operator="lessThan">
      <formula>0</formula>
    </cfRule>
  </conditionalFormatting>
  <conditionalFormatting sqref="F21:H21">
    <cfRule type="cellIs" dxfId="7790" priority="727" operator="lessThan">
      <formula>0</formula>
    </cfRule>
  </conditionalFormatting>
  <conditionalFormatting sqref="F21:H21">
    <cfRule type="cellIs" dxfId="7789" priority="728" operator="lessThan">
      <formula>0</formula>
    </cfRule>
  </conditionalFormatting>
  <conditionalFormatting sqref="F21:H21">
    <cfRule type="cellIs" dxfId="7788" priority="725" operator="lessThan">
      <formula>0</formula>
    </cfRule>
  </conditionalFormatting>
  <conditionalFormatting sqref="F21:H21">
    <cfRule type="cellIs" dxfId="7787" priority="723" operator="lessThan">
      <formula>0</formula>
    </cfRule>
  </conditionalFormatting>
  <conditionalFormatting sqref="F21:H21">
    <cfRule type="cellIs" dxfId="7786" priority="722" operator="lessThan">
      <formula>0</formula>
    </cfRule>
  </conditionalFormatting>
  <conditionalFormatting sqref="F21:H21">
    <cfRule type="cellIs" dxfId="7785" priority="720" operator="lessThan">
      <formula>0</formula>
    </cfRule>
  </conditionalFormatting>
  <conditionalFormatting sqref="F21:H21">
    <cfRule type="cellIs" dxfId="7784" priority="719" operator="lessThan">
      <formula>0</formula>
    </cfRule>
  </conditionalFormatting>
  <conditionalFormatting sqref="F21:H21">
    <cfRule type="cellIs" dxfId="7783" priority="721" operator="lessThan">
      <formula>0</formula>
    </cfRule>
  </conditionalFormatting>
  <conditionalFormatting sqref="F21:H21">
    <cfRule type="cellIs" dxfId="7782" priority="716" operator="lessThan">
      <formula>0</formula>
    </cfRule>
  </conditionalFormatting>
  <conditionalFormatting sqref="F21:H21">
    <cfRule type="cellIs" dxfId="7781" priority="714" operator="lessThan">
      <formula>0</formula>
    </cfRule>
  </conditionalFormatting>
  <conditionalFormatting sqref="F21:H21">
    <cfRule type="cellIs" dxfId="7780" priority="715" operator="lessThan">
      <formula>0</formula>
    </cfRule>
  </conditionalFormatting>
  <conditionalFormatting sqref="F21:H21">
    <cfRule type="cellIs" dxfId="7779" priority="690" operator="lessThan">
      <formula>0</formula>
    </cfRule>
  </conditionalFormatting>
  <conditionalFormatting sqref="F21:H21">
    <cfRule type="cellIs" dxfId="7778" priority="707" operator="lessThan">
      <formula>0</formula>
    </cfRule>
  </conditionalFormatting>
  <conditionalFormatting sqref="F21:H21">
    <cfRule type="cellIs" dxfId="7777" priority="698" operator="lessThan">
      <formula>0</formula>
    </cfRule>
  </conditionalFormatting>
  <conditionalFormatting sqref="F21:H21">
    <cfRule type="cellIs" dxfId="7776" priority="697" operator="lessThan">
      <formula>0</formula>
    </cfRule>
  </conditionalFormatting>
  <conditionalFormatting sqref="F21:H21">
    <cfRule type="cellIs" dxfId="7775" priority="694" operator="lessThan">
      <formula>0</formula>
    </cfRule>
  </conditionalFormatting>
  <conditionalFormatting sqref="F21:H21">
    <cfRule type="cellIs" dxfId="7774" priority="695" operator="lessThan">
      <formula>0</formula>
    </cfRule>
  </conditionalFormatting>
  <conditionalFormatting sqref="F21:H21">
    <cfRule type="cellIs" dxfId="7773" priority="691" operator="lessThan">
      <formula>0</formula>
    </cfRule>
  </conditionalFormatting>
  <conditionalFormatting sqref="F21:H21">
    <cfRule type="cellIs" dxfId="7772" priority="692" operator="lessThan">
      <formula>0</formula>
    </cfRule>
  </conditionalFormatting>
  <conditionalFormatting sqref="F21:H21">
    <cfRule type="cellIs" dxfId="7771" priority="693" operator="lessThan">
      <formula>0</formula>
    </cfRule>
  </conditionalFormatting>
  <conditionalFormatting sqref="F21:H21">
    <cfRule type="cellIs" dxfId="7770" priority="689" operator="lessThan">
      <formula>0</formula>
    </cfRule>
  </conditionalFormatting>
  <conditionalFormatting sqref="F21:H21">
    <cfRule type="cellIs" dxfId="7769" priority="688" operator="lessThan">
      <formula>0</formula>
    </cfRule>
  </conditionalFormatting>
  <conditionalFormatting sqref="F21:H21">
    <cfRule type="cellIs" dxfId="7768" priority="686" operator="lessThan">
      <formula>0</formula>
    </cfRule>
  </conditionalFormatting>
  <conditionalFormatting sqref="F21:H21">
    <cfRule type="cellIs" dxfId="7767" priority="687" operator="lessThan">
      <formula>0</formula>
    </cfRule>
  </conditionalFormatting>
  <conditionalFormatting sqref="F21:H21">
    <cfRule type="cellIs" dxfId="7766" priority="683" operator="lessThan">
      <formula>0</formula>
    </cfRule>
  </conditionalFormatting>
  <conditionalFormatting sqref="F21:H21">
    <cfRule type="cellIs" dxfId="7765" priority="684" operator="lessThan">
      <formula>0</formula>
    </cfRule>
  </conditionalFormatting>
  <conditionalFormatting sqref="F21:H21">
    <cfRule type="cellIs" dxfId="7764" priority="685" operator="lessThan">
      <formula>0</formula>
    </cfRule>
  </conditionalFormatting>
  <conditionalFormatting sqref="C21">
    <cfRule type="cellIs" dxfId="7763" priority="558" operator="lessThan">
      <formula>0</formula>
    </cfRule>
  </conditionalFormatting>
  <conditionalFormatting sqref="C21">
    <cfRule type="cellIs" dxfId="7762" priority="557" operator="lessThan">
      <formula>0</formula>
    </cfRule>
  </conditionalFormatting>
  <conditionalFormatting sqref="C21">
    <cfRule type="cellIs" dxfId="7761" priority="548" operator="lessThan">
      <formula>0</formula>
    </cfRule>
  </conditionalFormatting>
  <conditionalFormatting sqref="C21">
    <cfRule type="cellIs" dxfId="7760" priority="545" operator="lessThan">
      <formula>0</formula>
    </cfRule>
  </conditionalFormatting>
  <conditionalFormatting sqref="C21">
    <cfRule type="cellIs" dxfId="7759" priority="554" operator="lessThan">
      <formula>0</formula>
    </cfRule>
  </conditionalFormatting>
  <conditionalFormatting sqref="C21">
    <cfRule type="cellIs" dxfId="7758" priority="553" operator="lessThan">
      <formula>0</formula>
    </cfRule>
  </conditionalFormatting>
  <conditionalFormatting sqref="C21">
    <cfRule type="cellIs" dxfId="7757" priority="552" operator="lessThan">
      <formula>0</formula>
    </cfRule>
  </conditionalFormatting>
  <conditionalFormatting sqref="C21">
    <cfRule type="cellIs" dxfId="7756" priority="555" operator="lessThan">
      <formula>0</formula>
    </cfRule>
  </conditionalFormatting>
  <conditionalFormatting sqref="C21">
    <cfRule type="cellIs" dxfId="7755" priority="556" operator="lessThan">
      <formula>0</formula>
    </cfRule>
  </conditionalFormatting>
  <conditionalFormatting sqref="C21">
    <cfRule type="cellIs" dxfId="7754" priority="550" operator="lessThan">
      <formula>0</formula>
    </cfRule>
  </conditionalFormatting>
  <conditionalFormatting sqref="C21">
    <cfRule type="cellIs" dxfId="7753" priority="551" operator="lessThan">
      <formula>0</formula>
    </cfRule>
  </conditionalFormatting>
  <conditionalFormatting sqref="C21">
    <cfRule type="cellIs" dxfId="7752" priority="549" operator="lessThan">
      <formula>0</formula>
    </cfRule>
  </conditionalFormatting>
  <conditionalFormatting sqref="C21">
    <cfRule type="cellIs" dxfId="7751" priority="546" operator="lessThan">
      <formula>0</formula>
    </cfRule>
  </conditionalFormatting>
  <conditionalFormatting sqref="C21">
    <cfRule type="cellIs" dxfId="7750" priority="547" operator="lessThan">
      <formula>0</formula>
    </cfRule>
  </conditionalFormatting>
  <conditionalFormatting sqref="C21">
    <cfRule type="cellIs" dxfId="7749" priority="527" operator="lessThan">
      <formula>0</formula>
    </cfRule>
  </conditionalFormatting>
  <conditionalFormatting sqref="C21">
    <cfRule type="cellIs" dxfId="7748" priority="526" operator="lessThan">
      <formula>0</formula>
    </cfRule>
  </conditionalFormatting>
  <conditionalFormatting sqref="C21">
    <cfRule type="cellIs" dxfId="7747" priority="525" operator="lessThan">
      <formula>0</formula>
    </cfRule>
  </conditionalFormatting>
  <conditionalFormatting sqref="C21">
    <cfRule type="cellIs" dxfId="7746" priority="524" operator="lessThan">
      <formula>0</formula>
    </cfRule>
  </conditionalFormatting>
  <conditionalFormatting sqref="C21">
    <cfRule type="cellIs" dxfId="7745" priority="523" operator="lessThan">
      <formula>0</formula>
    </cfRule>
  </conditionalFormatting>
  <conditionalFormatting sqref="C21">
    <cfRule type="cellIs" dxfId="7744" priority="522" operator="lessThan">
      <formula>0</formula>
    </cfRule>
  </conditionalFormatting>
  <conditionalFormatting sqref="C21">
    <cfRule type="cellIs" dxfId="7743" priority="520" operator="lessThan">
      <formula>0</formula>
    </cfRule>
  </conditionalFormatting>
  <conditionalFormatting sqref="C21">
    <cfRule type="cellIs" dxfId="7742" priority="519" operator="lessThan">
      <formula>0</formula>
    </cfRule>
  </conditionalFormatting>
  <conditionalFormatting sqref="C21">
    <cfRule type="cellIs" dxfId="7741" priority="518" operator="lessThan">
      <formula>0</formula>
    </cfRule>
  </conditionalFormatting>
  <conditionalFormatting sqref="C21">
    <cfRule type="cellIs" dxfId="7740" priority="517" operator="lessThan">
      <formula>0</formula>
    </cfRule>
  </conditionalFormatting>
  <conditionalFormatting sqref="C21">
    <cfRule type="cellIs" dxfId="7739" priority="516" operator="lessThan">
      <formula>0</formula>
    </cfRule>
  </conditionalFormatting>
  <conditionalFormatting sqref="C21">
    <cfRule type="cellIs" dxfId="7738" priority="513" operator="lessThan">
      <formula>0</formula>
    </cfRule>
  </conditionalFormatting>
  <conditionalFormatting sqref="C21">
    <cfRule type="cellIs" dxfId="7737" priority="544" operator="lessThan">
      <formula>0</formula>
    </cfRule>
  </conditionalFormatting>
  <conditionalFormatting sqref="C21">
    <cfRule type="cellIs" dxfId="7736" priority="543" operator="lessThan">
      <formula>0</formula>
    </cfRule>
  </conditionalFormatting>
  <conditionalFormatting sqref="C21">
    <cfRule type="cellIs" dxfId="7735" priority="515" operator="lessThan">
      <formula>0</formula>
    </cfRule>
  </conditionalFormatting>
  <conditionalFormatting sqref="C21">
    <cfRule type="cellIs" dxfId="7734" priority="514" operator="lessThan">
      <formula>0</formula>
    </cfRule>
  </conditionalFormatting>
  <conditionalFormatting sqref="C21">
    <cfRule type="cellIs" dxfId="7733" priority="510" operator="lessThan">
      <formula>0</formula>
    </cfRule>
  </conditionalFormatting>
  <conditionalFormatting sqref="C21">
    <cfRule type="cellIs" dxfId="7732" priority="532" operator="lessThan">
      <formula>0</formula>
    </cfRule>
  </conditionalFormatting>
  <conditionalFormatting sqref="C21">
    <cfRule type="cellIs" dxfId="7731" priority="531" operator="lessThan">
      <formula>0</formula>
    </cfRule>
  </conditionalFormatting>
  <conditionalFormatting sqref="C21">
    <cfRule type="cellIs" dxfId="7730" priority="540" operator="lessThan">
      <formula>0</formula>
    </cfRule>
  </conditionalFormatting>
  <conditionalFormatting sqref="C21">
    <cfRule type="cellIs" dxfId="7729" priority="538" operator="lessThan">
      <formula>0</formula>
    </cfRule>
  </conditionalFormatting>
  <conditionalFormatting sqref="C21">
    <cfRule type="cellIs" dxfId="7728" priority="541" operator="lessThan">
      <formula>0</formula>
    </cfRule>
  </conditionalFormatting>
  <conditionalFormatting sqref="C21">
    <cfRule type="cellIs" dxfId="7727" priority="542" operator="lessThan">
      <formula>0</formula>
    </cfRule>
  </conditionalFormatting>
  <conditionalFormatting sqref="C21">
    <cfRule type="cellIs" dxfId="7726" priority="539" operator="lessThan">
      <formula>0</formula>
    </cfRule>
  </conditionalFormatting>
  <conditionalFormatting sqref="C21">
    <cfRule type="cellIs" dxfId="7725" priority="537" operator="lessThan">
      <formula>0</formula>
    </cfRule>
  </conditionalFormatting>
  <conditionalFormatting sqref="C21">
    <cfRule type="cellIs" dxfId="7724" priority="536" operator="lessThan">
      <formula>0</formula>
    </cfRule>
  </conditionalFormatting>
  <conditionalFormatting sqref="C21">
    <cfRule type="cellIs" dxfId="7723" priority="534" operator="lessThan">
      <formula>0</formula>
    </cfRule>
  </conditionalFormatting>
  <conditionalFormatting sqref="C21">
    <cfRule type="cellIs" dxfId="7722" priority="533" operator="lessThan">
      <formula>0</formula>
    </cfRule>
  </conditionalFormatting>
  <conditionalFormatting sqref="C21">
    <cfRule type="cellIs" dxfId="7721" priority="535" operator="lessThan">
      <formula>0</formula>
    </cfRule>
  </conditionalFormatting>
  <conditionalFormatting sqref="C21">
    <cfRule type="cellIs" dxfId="7720" priority="530" operator="lessThan">
      <formula>0</formula>
    </cfRule>
  </conditionalFormatting>
  <conditionalFormatting sqref="C21">
    <cfRule type="cellIs" dxfId="7719" priority="528" operator="lessThan">
      <formula>0</formula>
    </cfRule>
  </conditionalFormatting>
  <conditionalFormatting sqref="C21">
    <cfRule type="cellIs" dxfId="7718" priority="529" operator="lessThan">
      <formula>0</formula>
    </cfRule>
  </conditionalFormatting>
  <conditionalFormatting sqref="C21">
    <cfRule type="cellIs" dxfId="7717" priority="504" operator="lessThan">
      <formula>0</formula>
    </cfRule>
  </conditionalFormatting>
  <conditionalFormatting sqref="C21">
    <cfRule type="cellIs" dxfId="7716" priority="521" operator="lessThan">
      <formula>0</formula>
    </cfRule>
  </conditionalFormatting>
  <conditionalFormatting sqref="C21">
    <cfRule type="cellIs" dxfId="7715" priority="512" operator="lessThan">
      <formula>0</formula>
    </cfRule>
  </conditionalFormatting>
  <conditionalFormatting sqref="C21">
    <cfRule type="cellIs" dxfId="7714" priority="511" operator="lessThan">
      <formula>0</formula>
    </cfRule>
  </conditionalFormatting>
  <conditionalFormatting sqref="C21">
    <cfRule type="cellIs" dxfId="7713" priority="508" operator="lessThan">
      <formula>0</formula>
    </cfRule>
  </conditionalFormatting>
  <conditionalFormatting sqref="C21">
    <cfRule type="cellIs" dxfId="7712" priority="509" operator="lessThan">
      <formula>0</formula>
    </cfRule>
  </conditionalFormatting>
  <conditionalFormatting sqref="C21">
    <cfRule type="cellIs" dxfId="7711" priority="505" operator="lessThan">
      <formula>0</formula>
    </cfRule>
  </conditionalFormatting>
  <conditionalFormatting sqref="C21">
    <cfRule type="cellIs" dxfId="7710" priority="506" operator="lessThan">
      <formula>0</formula>
    </cfRule>
  </conditionalFormatting>
  <conditionalFormatting sqref="C21">
    <cfRule type="cellIs" dxfId="7709" priority="507" operator="lessThan">
      <formula>0</formula>
    </cfRule>
  </conditionalFormatting>
  <conditionalFormatting sqref="C21">
    <cfRule type="cellIs" dxfId="7708" priority="503" operator="lessThan">
      <formula>0</formula>
    </cfRule>
  </conditionalFormatting>
  <conditionalFormatting sqref="C21">
    <cfRule type="cellIs" dxfId="7707" priority="502" operator="lessThan">
      <formula>0</formula>
    </cfRule>
  </conditionalFormatting>
  <conditionalFormatting sqref="C21">
    <cfRule type="cellIs" dxfId="7706" priority="500" operator="lessThan">
      <formula>0</formula>
    </cfRule>
  </conditionalFormatting>
  <conditionalFormatting sqref="C21">
    <cfRule type="cellIs" dxfId="7705" priority="501" operator="lessThan">
      <formula>0</formula>
    </cfRule>
  </conditionalFormatting>
  <conditionalFormatting sqref="C21">
    <cfRule type="cellIs" dxfId="7704" priority="497" operator="lessThan">
      <formula>0</formula>
    </cfRule>
  </conditionalFormatting>
  <conditionalFormatting sqref="C21">
    <cfRule type="cellIs" dxfId="7703" priority="498" operator="lessThan">
      <formula>0</formula>
    </cfRule>
  </conditionalFormatting>
  <conditionalFormatting sqref="C21">
    <cfRule type="cellIs" dxfId="7702" priority="499" operator="lessThan">
      <formula>0</formula>
    </cfRule>
  </conditionalFormatting>
  <conditionalFormatting sqref="C81">
    <cfRule type="cellIs" dxfId="7701" priority="248" operator="lessThan">
      <formula>0</formula>
    </cfRule>
  </conditionalFormatting>
  <conditionalFormatting sqref="C81">
    <cfRule type="cellIs" dxfId="7700" priority="247" operator="lessThan">
      <formula>0</formula>
    </cfRule>
  </conditionalFormatting>
  <conditionalFormatting sqref="C81">
    <cfRule type="cellIs" dxfId="7699" priority="238" operator="lessThan">
      <formula>0</formula>
    </cfRule>
  </conditionalFormatting>
  <conditionalFormatting sqref="C81">
    <cfRule type="cellIs" dxfId="7698" priority="235" operator="lessThan">
      <formula>0</formula>
    </cfRule>
  </conditionalFormatting>
  <conditionalFormatting sqref="C81">
    <cfRule type="cellIs" dxfId="7697" priority="244" operator="lessThan">
      <formula>0</formula>
    </cfRule>
  </conditionalFormatting>
  <conditionalFormatting sqref="C81">
    <cfRule type="cellIs" dxfId="7696" priority="243" operator="lessThan">
      <formula>0</formula>
    </cfRule>
  </conditionalFormatting>
  <conditionalFormatting sqref="C81">
    <cfRule type="cellIs" dxfId="7695" priority="242" operator="lessThan">
      <formula>0</formula>
    </cfRule>
  </conditionalFormatting>
  <conditionalFormatting sqref="C81">
    <cfRule type="cellIs" dxfId="7694" priority="245" operator="lessThan">
      <formula>0</formula>
    </cfRule>
  </conditionalFormatting>
  <conditionalFormatting sqref="C81">
    <cfRule type="cellIs" dxfId="7693" priority="246" operator="lessThan">
      <formula>0</formula>
    </cfRule>
  </conditionalFormatting>
  <conditionalFormatting sqref="C81">
    <cfRule type="cellIs" dxfId="7692" priority="240" operator="lessThan">
      <formula>0</formula>
    </cfRule>
  </conditionalFormatting>
  <conditionalFormatting sqref="C81">
    <cfRule type="cellIs" dxfId="7691" priority="241" operator="lessThan">
      <formula>0</formula>
    </cfRule>
  </conditionalFormatting>
  <conditionalFormatting sqref="C81">
    <cfRule type="cellIs" dxfId="7690" priority="239" operator="lessThan">
      <formula>0</formula>
    </cfRule>
  </conditionalFormatting>
  <conditionalFormatting sqref="C81">
    <cfRule type="cellIs" dxfId="7689" priority="236" operator="lessThan">
      <formula>0</formula>
    </cfRule>
  </conditionalFormatting>
  <conditionalFormatting sqref="C81">
    <cfRule type="cellIs" dxfId="7688" priority="237" operator="lessThan">
      <formula>0</formula>
    </cfRule>
  </conditionalFormatting>
  <conditionalFormatting sqref="C81">
    <cfRule type="cellIs" dxfId="7687" priority="217" operator="lessThan">
      <formula>0</formula>
    </cfRule>
  </conditionalFormatting>
  <conditionalFormatting sqref="C81">
    <cfRule type="cellIs" dxfId="7686" priority="216" operator="lessThan">
      <formula>0</formula>
    </cfRule>
  </conditionalFormatting>
  <conditionalFormatting sqref="C81">
    <cfRule type="cellIs" dxfId="7685" priority="215" operator="lessThan">
      <formula>0</formula>
    </cfRule>
  </conditionalFormatting>
  <conditionalFormatting sqref="C81">
    <cfRule type="cellIs" dxfId="7684" priority="214" operator="lessThan">
      <formula>0</formula>
    </cfRule>
  </conditionalFormatting>
  <conditionalFormatting sqref="C81">
    <cfRule type="cellIs" dxfId="7683" priority="213" operator="lessThan">
      <formula>0</formula>
    </cfRule>
  </conditionalFormatting>
  <conditionalFormatting sqref="C81">
    <cfRule type="cellIs" dxfId="7682" priority="212" operator="lessThan">
      <formula>0</formula>
    </cfRule>
  </conditionalFormatting>
  <conditionalFormatting sqref="C81">
    <cfRule type="cellIs" dxfId="7681" priority="210" operator="lessThan">
      <formula>0</formula>
    </cfRule>
  </conditionalFormatting>
  <conditionalFormatting sqref="C81">
    <cfRule type="cellIs" dxfId="7680" priority="209" operator="lessThan">
      <formula>0</formula>
    </cfRule>
  </conditionalFormatting>
  <conditionalFormatting sqref="C81">
    <cfRule type="cellIs" dxfId="7679" priority="208" operator="lessThan">
      <formula>0</formula>
    </cfRule>
  </conditionalFormatting>
  <conditionalFormatting sqref="C81">
    <cfRule type="cellIs" dxfId="7678" priority="207" operator="lessThan">
      <formula>0</formula>
    </cfRule>
  </conditionalFormatting>
  <conditionalFormatting sqref="C81">
    <cfRule type="cellIs" dxfId="7677" priority="206" operator="lessThan">
      <formula>0</formula>
    </cfRule>
  </conditionalFormatting>
  <conditionalFormatting sqref="C81">
    <cfRule type="cellIs" dxfId="7676" priority="203" operator="lessThan">
      <formula>0</formula>
    </cfRule>
  </conditionalFormatting>
  <conditionalFormatting sqref="C81">
    <cfRule type="cellIs" dxfId="7675" priority="234" operator="lessThan">
      <formula>0</formula>
    </cfRule>
  </conditionalFormatting>
  <conditionalFormatting sqref="C81">
    <cfRule type="cellIs" dxfId="7674" priority="233" operator="lessThan">
      <formula>0</formula>
    </cfRule>
  </conditionalFormatting>
  <conditionalFormatting sqref="C81">
    <cfRule type="cellIs" dxfId="7673" priority="205" operator="lessThan">
      <formula>0</formula>
    </cfRule>
  </conditionalFormatting>
  <conditionalFormatting sqref="C81">
    <cfRule type="cellIs" dxfId="7672" priority="204" operator="lessThan">
      <formula>0</formula>
    </cfRule>
  </conditionalFormatting>
  <conditionalFormatting sqref="C81">
    <cfRule type="cellIs" dxfId="7671" priority="200" operator="lessThan">
      <formula>0</formula>
    </cfRule>
  </conditionalFormatting>
  <conditionalFormatting sqref="C81">
    <cfRule type="cellIs" dxfId="7670" priority="222" operator="lessThan">
      <formula>0</formula>
    </cfRule>
  </conditionalFormatting>
  <conditionalFormatting sqref="C81">
    <cfRule type="cellIs" dxfId="7669" priority="221" operator="lessThan">
      <formula>0</formula>
    </cfRule>
  </conditionalFormatting>
  <conditionalFormatting sqref="C81">
    <cfRule type="cellIs" dxfId="7668" priority="230" operator="lessThan">
      <formula>0</formula>
    </cfRule>
  </conditionalFormatting>
  <conditionalFormatting sqref="C81">
    <cfRule type="cellIs" dxfId="7667" priority="228" operator="lessThan">
      <formula>0</formula>
    </cfRule>
  </conditionalFormatting>
  <conditionalFormatting sqref="C81">
    <cfRule type="cellIs" dxfId="7666" priority="231" operator="lessThan">
      <formula>0</formula>
    </cfRule>
  </conditionalFormatting>
  <conditionalFormatting sqref="C81">
    <cfRule type="cellIs" dxfId="7665" priority="232" operator="lessThan">
      <formula>0</formula>
    </cfRule>
  </conditionalFormatting>
  <conditionalFormatting sqref="C81">
    <cfRule type="cellIs" dxfId="7664" priority="229" operator="lessThan">
      <formula>0</formula>
    </cfRule>
  </conditionalFormatting>
  <conditionalFormatting sqref="C81">
    <cfRule type="cellIs" dxfId="7663" priority="227" operator="lessThan">
      <formula>0</formula>
    </cfRule>
  </conditionalFormatting>
  <conditionalFormatting sqref="C81">
    <cfRule type="cellIs" dxfId="7662" priority="226" operator="lessThan">
      <formula>0</formula>
    </cfRule>
  </conditionalFormatting>
  <conditionalFormatting sqref="C81">
    <cfRule type="cellIs" dxfId="7661" priority="224" operator="lessThan">
      <formula>0</formula>
    </cfRule>
  </conditionalFormatting>
  <conditionalFormatting sqref="C81">
    <cfRule type="cellIs" dxfId="7660" priority="223" operator="lessThan">
      <formula>0</formula>
    </cfRule>
  </conditionalFormatting>
  <conditionalFormatting sqref="C81">
    <cfRule type="cellIs" dxfId="7659" priority="225" operator="lessThan">
      <formula>0</formula>
    </cfRule>
  </conditionalFormatting>
  <conditionalFormatting sqref="C81">
    <cfRule type="cellIs" dxfId="7658" priority="220" operator="lessThan">
      <formula>0</formula>
    </cfRule>
  </conditionalFormatting>
  <conditionalFormatting sqref="C81">
    <cfRule type="cellIs" dxfId="7657" priority="218" operator="lessThan">
      <formula>0</formula>
    </cfRule>
  </conditionalFormatting>
  <conditionalFormatting sqref="C81">
    <cfRule type="cellIs" dxfId="7656" priority="219" operator="lessThan">
      <formula>0</formula>
    </cfRule>
  </conditionalFormatting>
  <conditionalFormatting sqref="C81">
    <cfRule type="cellIs" dxfId="7655" priority="194" operator="lessThan">
      <formula>0</formula>
    </cfRule>
  </conditionalFormatting>
  <conditionalFormatting sqref="C81">
    <cfRule type="cellIs" dxfId="7654" priority="211" operator="lessThan">
      <formula>0</formula>
    </cfRule>
  </conditionalFormatting>
  <conditionalFormatting sqref="C81">
    <cfRule type="cellIs" dxfId="7653" priority="202" operator="lessThan">
      <formula>0</formula>
    </cfRule>
  </conditionalFormatting>
  <conditionalFormatting sqref="C81">
    <cfRule type="cellIs" dxfId="7652" priority="201" operator="lessThan">
      <formula>0</formula>
    </cfRule>
  </conditionalFormatting>
  <conditionalFormatting sqref="C81">
    <cfRule type="cellIs" dxfId="7651" priority="198" operator="lessThan">
      <formula>0</formula>
    </cfRule>
  </conditionalFormatting>
  <conditionalFormatting sqref="C81">
    <cfRule type="cellIs" dxfId="7650" priority="199" operator="lessThan">
      <formula>0</formula>
    </cfRule>
  </conditionalFormatting>
  <conditionalFormatting sqref="C81">
    <cfRule type="cellIs" dxfId="7649" priority="195" operator="lessThan">
      <formula>0</formula>
    </cfRule>
  </conditionalFormatting>
  <conditionalFormatting sqref="C81">
    <cfRule type="cellIs" dxfId="7648" priority="196" operator="lessThan">
      <formula>0</formula>
    </cfRule>
  </conditionalFormatting>
  <conditionalFormatting sqref="C81">
    <cfRule type="cellIs" dxfId="7647" priority="197" operator="lessThan">
      <formula>0</formula>
    </cfRule>
  </conditionalFormatting>
  <conditionalFormatting sqref="C81">
    <cfRule type="cellIs" dxfId="7646" priority="193" operator="lessThan">
      <formula>0</formula>
    </cfRule>
  </conditionalFormatting>
  <conditionalFormatting sqref="C81">
    <cfRule type="cellIs" dxfId="7645" priority="192" operator="lessThan">
      <formula>0</formula>
    </cfRule>
  </conditionalFormatting>
  <conditionalFormatting sqref="C81">
    <cfRule type="cellIs" dxfId="7644" priority="190" operator="lessThan">
      <formula>0</formula>
    </cfRule>
  </conditionalFormatting>
  <conditionalFormatting sqref="C81">
    <cfRule type="cellIs" dxfId="7643" priority="191" operator="lessThan">
      <formula>0</formula>
    </cfRule>
  </conditionalFormatting>
  <conditionalFormatting sqref="C81">
    <cfRule type="cellIs" dxfId="7642" priority="187" operator="lessThan">
      <formula>0</formula>
    </cfRule>
  </conditionalFormatting>
  <conditionalFormatting sqref="C81">
    <cfRule type="cellIs" dxfId="7641" priority="188" operator="lessThan">
      <formula>0</formula>
    </cfRule>
  </conditionalFormatting>
  <conditionalFormatting sqref="C81">
    <cfRule type="cellIs" dxfId="7640" priority="189" operator="lessThan">
      <formula>0</formula>
    </cfRule>
  </conditionalFormatting>
  <conditionalFormatting sqref="D81:G81">
    <cfRule type="cellIs" dxfId="7639" priority="249" operator="lessThan">
      <formula>0</formula>
    </cfRule>
  </conditionalFormatting>
  <conditionalFormatting sqref="D81:G81">
    <cfRule type="cellIs" dxfId="7638" priority="310" operator="lessThan">
      <formula>0</formula>
    </cfRule>
  </conditionalFormatting>
  <conditionalFormatting sqref="D81:G81">
    <cfRule type="cellIs" dxfId="7637" priority="309" operator="lessThan">
      <formula>0</formula>
    </cfRule>
  </conditionalFormatting>
  <conditionalFormatting sqref="D81:G81">
    <cfRule type="cellIs" dxfId="7636" priority="300" operator="lessThan">
      <formula>0</formula>
    </cfRule>
  </conditionalFormatting>
  <conditionalFormatting sqref="D81:G81">
    <cfRule type="cellIs" dxfId="7635" priority="297" operator="lessThan">
      <formula>0</formula>
    </cfRule>
  </conditionalFormatting>
  <conditionalFormatting sqref="D81:G81">
    <cfRule type="cellIs" dxfId="7634" priority="306" operator="lessThan">
      <formula>0</formula>
    </cfRule>
  </conditionalFormatting>
  <conditionalFormatting sqref="D81:G81">
    <cfRule type="cellIs" dxfId="7633" priority="305" operator="lessThan">
      <formula>0</formula>
    </cfRule>
  </conditionalFormatting>
  <conditionalFormatting sqref="D81:G81">
    <cfRule type="cellIs" dxfId="7632" priority="304" operator="lessThan">
      <formula>0</formula>
    </cfRule>
  </conditionalFormatting>
  <conditionalFormatting sqref="D81:G81">
    <cfRule type="cellIs" dxfId="7631" priority="307" operator="lessThan">
      <formula>0</formula>
    </cfRule>
  </conditionalFormatting>
  <conditionalFormatting sqref="D81:G81">
    <cfRule type="cellIs" dxfId="7630" priority="308" operator="lessThan">
      <formula>0</formula>
    </cfRule>
  </conditionalFormatting>
  <conditionalFormatting sqref="D81:G81">
    <cfRule type="cellIs" dxfId="7629" priority="302" operator="lessThan">
      <formula>0</formula>
    </cfRule>
  </conditionalFormatting>
  <conditionalFormatting sqref="D81:G81">
    <cfRule type="cellIs" dxfId="7628" priority="303" operator="lessThan">
      <formula>0</formula>
    </cfRule>
  </conditionalFormatting>
  <conditionalFormatting sqref="D81:G81">
    <cfRule type="cellIs" dxfId="7627" priority="301" operator="lessThan">
      <formula>0</formula>
    </cfRule>
  </conditionalFormatting>
  <conditionalFormatting sqref="D81:G81">
    <cfRule type="cellIs" dxfId="7626" priority="298" operator="lessThan">
      <formula>0</formula>
    </cfRule>
  </conditionalFormatting>
  <conditionalFormatting sqref="D81:G81">
    <cfRule type="cellIs" dxfId="7625" priority="299" operator="lessThan">
      <formula>0</formula>
    </cfRule>
  </conditionalFormatting>
  <conditionalFormatting sqref="D81:G81">
    <cfRule type="cellIs" dxfId="7624" priority="279" operator="lessThan">
      <formula>0</formula>
    </cfRule>
  </conditionalFormatting>
  <conditionalFormatting sqref="D81:G81">
    <cfRule type="cellIs" dxfId="7623" priority="278" operator="lessThan">
      <formula>0</formula>
    </cfRule>
  </conditionalFormatting>
  <conditionalFormatting sqref="D81:G81">
    <cfRule type="cellIs" dxfId="7622" priority="277" operator="lessThan">
      <formula>0</formula>
    </cfRule>
  </conditionalFormatting>
  <conditionalFormatting sqref="D81:G81">
    <cfRule type="cellIs" dxfId="7621" priority="276" operator="lessThan">
      <formula>0</formula>
    </cfRule>
  </conditionalFormatting>
  <conditionalFormatting sqref="D81:G81">
    <cfRule type="cellIs" dxfId="7620" priority="275" operator="lessThan">
      <formula>0</formula>
    </cfRule>
  </conditionalFormatting>
  <conditionalFormatting sqref="D81:G81">
    <cfRule type="cellIs" dxfId="7619" priority="274" operator="lessThan">
      <formula>0</formula>
    </cfRule>
  </conditionalFormatting>
  <conditionalFormatting sqref="D81:G81">
    <cfRule type="cellIs" dxfId="7618" priority="272" operator="lessThan">
      <formula>0</formula>
    </cfRule>
  </conditionalFormatting>
  <conditionalFormatting sqref="D81:G81">
    <cfRule type="cellIs" dxfId="7617" priority="271" operator="lessThan">
      <formula>0</formula>
    </cfRule>
  </conditionalFormatting>
  <conditionalFormatting sqref="D81:G81">
    <cfRule type="cellIs" dxfId="7616" priority="270" operator="lessThan">
      <formula>0</formula>
    </cfRule>
  </conditionalFormatting>
  <conditionalFormatting sqref="D81:G81">
    <cfRule type="cellIs" dxfId="7615" priority="269" operator="lessThan">
      <formula>0</formula>
    </cfRule>
  </conditionalFormatting>
  <conditionalFormatting sqref="D81:G81">
    <cfRule type="cellIs" dxfId="7614" priority="268" operator="lessThan">
      <formula>0</formula>
    </cfRule>
  </conditionalFormatting>
  <conditionalFormatting sqref="D81:G81">
    <cfRule type="cellIs" dxfId="7613" priority="265" operator="lessThan">
      <formula>0</formula>
    </cfRule>
  </conditionalFormatting>
  <conditionalFormatting sqref="D81:G81">
    <cfRule type="cellIs" dxfId="7612" priority="296" operator="lessThan">
      <formula>0</formula>
    </cfRule>
  </conditionalFormatting>
  <conditionalFormatting sqref="D81:G81">
    <cfRule type="cellIs" dxfId="7611" priority="295" operator="lessThan">
      <formula>0</formula>
    </cfRule>
  </conditionalFormatting>
  <conditionalFormatting sqref="D81:G81">
    <cfRule type="cellIs" dxfId="7610" priority="267" operator="lessThan">
      <formula>0</formula>
    </cfRule>
  </conditionalFormatting>
  <conditionalFormatting sqref="D81:G81">
    <cfRule type="cellIs" dxfId="7609" priority="266" operator="lessThan">
      <formula>0</formula>
    </cfRule>
  </conditionalFormatting>
  <conditionalFormatting sqref="D81:G81">
    <cfRule type="cellIs" dxfId="7608" priority="262" operator="lessThan">
      <formula>0</formula>
    </cfRule>
  </conditionalFormatting>
  <conditionalFormatting sqref="D81:G81">
    <cfRule type="cellIs" dxfId="7607" priority="284" operator="lessThan">
      <formula>0</formula>
    </cfRule>
  </conditionalFormatting>
  <conditionalFormatting sqref="D81:G81">
    <cfRule type="cellIs" dxfId="7606" priority="283" operator="lessThan">
      <formula>0</formula>
    </cfRule>
  </conditionalFormatting>
  <conditionalFormatting sqref="D81:G81">
    <cfRule type="cellIs" dxfId="7605" priority="292" operator="lessThan">
      <formula>0</formula>
    </cfRule>
  </conditionalFormatting>
  <conditionalFormatting sqref="D81:G81">
    <cfRule type="cellIs" dxfId="7604" priority="290" operator="lessThan">
      <formula>0</formula>
    </cfRule>
  </conditionalFormatting>
  <conditionalFormatting sqref="D81:G81">
    <cfRule type="cellIs" dxfId="7603" priority="293" operator="lessThan">
      <formula>0</formula>
    </cfRule>
  </conditionalFormatting>
  <conditionalFormatting sqref="D81:G81">
    <cfRule type="cellIs" dxfId="7602" priority="294" operator="lessThan">
      <formula>0</formula>
    </cfRule>
  </conditionalFormatting>
  <conditionalFormatting sqref="D81:G81">
    <cfRule type="cellIs" dxfId="7601" priority="291" operator="lessThan">
      <formula>0</formula>
    </cfRule>
  </conditionalFormatting>
  <conditionalFormatting sqref="D81:G81">
    <cfRule type="cellIs" dxfId="7600" priority="289" operator="lessThan">
      <formula>0</formula>
    </cfRule>
  </conditionalFormatting>
  <conditionalFormatting sqref="D81:G81">
    <cfRule type="cellIs" dxfId="7599" priority="288" operator="lessThan">
      <formula>0</formula>
    </cfRule>
  </conditionalFormatting>
  <conditionalFormatting sqref="D81:G81">
    <cfRule type="cellIs" dxfId="7598" priority="286" operator="lessThan">
      <formula>0</formula>
    </cfRule>
  </conditionalFormatting>
  <conditionalFormatting sqref="D81:G81">
    <cfRule type="cellIs" dxfId="7597" priority="285" operator="lessThan">
      <formula>0</formula>
    </cfRule>
  </conditionalFormatting>
  <conditionalFormatting sqref="D81:G81">
    <cfRule type="cellIs" dxfId="7596" priority="287" operator="lessThan">
      <formula>0</formula>
    </cfRule>
  </conditionalFormatting>
  <conditionalFormatting sqref="D81:G81">
    <cfRule type="cellIs" dxfId="7595" priority="282" operator="lessThan">
      <formula>0</formula>
    </cfRule>
  </conditionalFormatting>
  <conditionalFormatting sqref="D81:G81">
    <cfRule type="cellIs" dxfId="7594" priority="280" operator="lessThan">
      <formula>0</formula>
    </cfRule>
  </conditionalFormatting>
  <conditionalFormatting sqref="D81:G81">
    <cfRule type="cellIs" dxfId="7593" priority="281" operator="lessThan">
      <formula>0</formula>
    </cfRule>
  </conditionalFormatting>
  <conditionalFormatting sqref="D81:G81">
    <cfRule type="cellIs" dxfId="7592" priority="256" operator="lessThan">
      <formula>0</formula>
    </cfRule>
  </conditionalFormatting>
  <conditionalFormatting sqref="D81:G81">
    <cfRule type="cellIs" dxfId="7591" priority="273" operator="lessThan">
      <formula>0</formula>
    </cfRule>
  </conditionalFormatting>
  <conditionalFormatting sqref="D81:G81">
    <cfRule type="cellIs" dxfId="7590" priority="264" operator="lessThan">
      <formula>0</formula>
    </cfRule>
  </conditionalFormatting>
  <conditionalFormatting sqref="D81:G81">
    <cfRule type="cellIs" dxfId="7589" priority="263" operator="lessThan">
      <formula>0</formula>
    </cfRule>
  </conditionalFormatting>
  <conditionalFormatting sqref="D81:G81">
    <cfRule type="cellIs" dxfId="7588" priority="260" operator="lessThan">
      <formula>0</formula>
    </cfRule>
  </conditionalFormatting>
  <conditionalFormatting sqref="D81:G81">
    <cfRule type="cellIs" dxfId="7587" priority="261" operator="lessThan">
      <formula>0</formula>
    </cfRule>
  </conditionalFormatting>
  <conditionalFormatting sqref="D81:G81">
    <cfRule type="cellIs" dxfId="7586" priority="257" operator="lessThan">
      <formula>0</formula>
    </cfRule>
  </conditionalFormatting>
  <conditionalFormatting sqref="D81:G81">
    <cfRule type="cellIs" dxfId="7585" priority="258" operator="lessThan">
      <formula>0</formula>
    </cfRule>
  </conditionalFormatting>
  <conditionalFormatting sqref="D81:G81">
    <cfRule type="cellIs" dxfId="7584" priority="259" operator="lessThan">
      <formula>0</formula>
    </cfRule>
  </conditionalFormatting>
  <conditionalFormatting sqref="D81:G81">
    <cfRule type="cellIs" dxfId="7583" priority="255" operator="lessThan">
      <formula>0</formula>
    </cfRule>
  </conditionalFormatting>
  <conditionalFormatting sqref="D81:G81">
    <cfRule type="cellIs" dxfId="7582" priority="254" operator="lessThan">
      <formula>0</formula>
    </cfRule>
  </conditionalFormatting>
  <conditionalFormatting sqref="D81:G81">
    <cfRule type="cellIs" dxfId="7581" priority="252" operator="lessThan">
      <formula>0</formula>
    </cfRule>
  </conditionalFormatting>
  <conditionalFormatting sqref="D81:G81">
    <cfRule type="cellIs" dxfId="7580" priority="253" operator="lessThan">
      <formula>0</formula>
    </cfRule>
  </conditionalFormatting>
  <conditionalFormatting sqref="D81:G81">
    <cfRule type="cellIs" dxfId="7579" priority="250" operator="lessThan">
      <formula>0</formula>
    </cfRule>
  </conditionalFormatting>
  <conditionalFormatting sqref="D81:G81">
    <cfRule type="cellIs" dxfId="7578" priority="251" operator="lessThan">
      <formula>0</formula>
    </cfRule>
  </conditionalFormatting>
  <conditionalFormatting sqref="C81">
    <cfRule type="cellIs" dxfId="7577" priority="63" operator="lessThan">
      <formula>0</formula>
    </cfRule>
  </conditionalFormatting>
  <conditionalFormatting sqref="C81">
    <cfRule type="cellIs" dxfId="7576" priority="124" operator="lessThan">
      <formula>0</formula>
    </cfRule>
  </conditionalFormatting>
  <conditionalFormatting sqref="C81">
    <cfRule type="cellIs" dxfId="7575" priority="123" operator="lessThan">
      <formula>0</formula>
    </cfRule>
  </conditionalFormatting>
  <conditionalFormatting sqref="C81">
    <cfRule type="cellIs" dxfId="7574" priority="114" operator="lessThan">
      <formula>0</formula>
    </cfRule>
  </conditionalFormatting>
  <conditionalFormatting sqref="C81">
    <cfRule type="cellIs" dxfId="7573" priority="111" operator="lessThan">
      <formula>0</formula>
    </cfRule>
  </conditionalFormatting>
  <conditionalFormatting sqref="C81">
    <cfRule type="cellIs" dxfId="7572" priority="120" operator="lessThan">
      <formula>0</formula>
    </cfRule>
  </conditionalFormatting>
  <conditionalFormatting sqref="C81">
    <cfRule type="cellIs" dxfId="7571" priority="119" operator="lessThan">
      <formula>0</formula>
    </cfRule>
  </conditionalFormatting>
  <conditionalFormatting sqref="C81">
    <cfRule type="cellIs" dxfId="7570" priority="118" operator="lessThan">
      <formula>0</formula>
    </cfRule>
  </conditionalFormatting>
  <conditionalFormatting sqref="C81">
    <cfRule type="cellIs" dxfId="7569" priority="121" operator="lessThan">
      <formula>0</formula>
    </cfRule>
  </conditionalFormatting>
  <conditionalFormatting sqref="C81">
    <cfRule type="cellIs" dxfId="7568" priority="122" operator="lessThan">
      <formula>0</formula>
    </cfRule>
  </conditionalFormatting>
  <conditionalFormatting sqref="C81">
    <cfRule type="cellIs" dxfId="7567" priority="116" operator="lessThan">
      <formula>0</formula>
    </cfRule>
  </conditionalFormatting>
  <conditionalFormatting sqref="C81">
    <cfRule type="cellIs" dxfId="7566" priority="117" operator="lessThan">
      <formula>0</formula>
    </cfRule>
  </conditionalFormatting>
  <conditionalFormatting sqref="C81">
    <cfRule type="cellIs" dxfId="7565" priority="115" operator="lessThan">
      <formula>0</formula>
    </cfRule>
  </conditionalFormatting>
  <conditionalFormatting sqref="C81">
    <cfRule type="cellIs" dxfId="7564" priority="112" operator="lessThan">
      <formula>0</formula>
    </cfRule>
  </conditionalFormatting>
  <conditionalFormatting sqref="C81">
    <cfRule type="cellIs" dxfId="7563" priority="113" operator="lessThan">
      <formula>0</formula>
    </cfRule>
  </conditionalFormatting>
  <conditionalFormatting sqref="C81">
    <cfRule type="cellIs" dxfId="7562" priority="93" operator="lessThan">
      <formula>0</formula>
    </cfRule>
  </conditionalFormatting>
  <conditionalFormatting sqref="C81">
    <cfRule type="cellIs" dxfId="7561" priority="92" operator="lessThan">
      <formula>0</formula>
    </cfRule>
  </conditionalFormatting>
  <conditionalFormatting sqref="C81">
    <cfRule type="cellIs" dxfId="7560" priority="91" operator="lessThan">
      <formula>0</formula>
    </cfRule>
  </conditionalFormatting>
  <conditionalFormatting sqref="C81">
    <cfRule type="cellIs" dxfId="7559" priority="90" operator="lessThan">
      <formula>0</formula>
    </cfRule>
  </conditionalFormatting>
  <conditionalFormatting sqref="C81">
    <cfRule type="cellIs" dxfId="7558" priority="89" operator="lessThan">
      <formula>0</formula>
    </cfRule>
  </conditionalFormatting>
  <conditionalFormatting sqref="C81">
    <cfRule type="cellIs" dxfId="7557" priority="88" operator="lessThan">
      <formula>0</formula>
    </cfRule>
  </conditionalFormatting>
  <conditionalFormatting sqref="C81">
    <cfRule type="cellIs" dxfId="7556" priority="86" operator="lessThan">
      <formula>0</formula>
    </cfRule>
  </conditionalFormatting>
  <conditionalFormatting sqref="C81">
    <cfRule type="cellIs" dxfId="7555" priority="85" operator="lessThan">
      <formula>0</formula>
    </cfRule>
  </conditionalFormatting>
  <conditionalFormatting sqref="C81">
    <cfRule type="cellIs" dxfId="7554" priority="84" operator="lessThan">
      <formula>0</formula>
    </cfRule>
  </conditionalFormatting>
  <conditionalFormatting sqref="C81">
    <cfRule type="cellIs" dxfId="7553" priority="83" operator="lessThan">
      <formula>0</formula>
    </cfRule>
  </conditionalFormatting>
  <conditionalFormatting sqref="C81">
    <cfRule type="cellIs" dxfId="7552" priority="82" operator="lessThan">
      <formula>0</formula>
    </cfRule>
  </conditionalFormatting>
  <conditionalFormatting sqref="C81">
    <cfRule type="cellIs" dxfId="7551" priority="79" operator="lessThan">
      <formula>0</formula>
    </cfRule>
  </conditionalFormatting>
  <conditionalFormatting sqref="C81">
    <cfRule type="cellIs" dxfId="7550" priority="110" operator="lessThan">
      <formula>0</formula>
    </cfRule>
  </conditionalFormatting>
  <conditionalFormatting sqref="C81">
    <cfRule type="cellIs" dxfId="7549" priority="109" operator="lessThan">
      <formula>0</formula>
    </cfRule>
  </conditionalFormatting>
  <conditionalFormatting sqref="C81">
    <cfRule type="cellIs" dxfId="7548" priority="81" operator="lessThan">
      <formula>0</formula>
    </cfRule>
  </conditionalFormatting>
  <conditionalFormatting sqref="C81">
    <cfRule type="cellIs" dxfId="7547" priority="80" operator="lessThan">
      <formula>0</formula>
    </cfRule>
  </conditionalFormatting>
  <conditionalFormatting sqref="C81">
    <cfRule type="cellIs" dxfId="7546" priority="76" operator="lessThan">
      <formula>0</formula>
    </cfRule>
  </conditionalFormatting>
  <conditionalFormatting sqref="C81">
    <cfRule type="cellIs" dxfId="7545" priority="98" operator="lessThan">
      <formula>0</formula>
    </cfRule>
  </conditionalFormatting>
  <conditionalFormatting sqref="C81">
    <cfRule type="cellIs" dxfId="7544" priority="97" operator="lessThan">
      <formula>0</formula>
    </cfRule>
  </conditionalFormatting>
  <conditionalFormatting sqref="C81">
    <cfRule type="cellIs" dxfId="7543" priority="106" operator="lessThan">
      <formula>0</formula>
    </cfRule>
  </conditionalFormatting>
  <conditionalFormatting sqref="C81">
    <cfRule type="cellIs" dxfId="7542" priority="104" operator="lessThan">
      <formula>0</formula>
    </cfRule>
  </conditionalFormatting>
  <conditionalFormatting sqref="C81">
    <cfRule type="cellIs" dxfId="7541" priority="107" operator="lessThan">
      <formula>0</formula>
    </cfRule>
  </conditionalFormatting>
  <conditionalFormatting sqref="C81">
    <cfRule type="cellIs" dxfId="7540" priority="108" operator="lessThan">
      <formula>0</formula>
    </cfRule>
  </conditionalFormatting>
  <conditionalFormatting sqref="C81">
    <cfRule type="cellIs" dxfId="7539" priority="105" operator="lessThan">
      <formula>0</formula>
    </cfRule>
  </conditionalFormatting>
  <conditionalFormatting sqref="C81">
    <cfRule type="cellIs" dxfId="7538" priority="103" operator="lessThan">
      <formula>0</formula>
    </cfRule>
  </conditionalFormatting>
  <conditionalFormatting sqref="C81">
    <cfRule type="cellIs" dxfId="7537" priority="102" operator="lessThan">
      <formula>0</formula>
    </cfRule>
  </conditionalFormatting>
  <conditionalFormatting sqref="C81">
    <cfRule type="cellIs" dxfId="7536" priority="100" operator="lessThan">
      <formula>0</formula>
    </cfRule>
  </conditionalFormatting>
  <conditionalFormatting sqref="C81">
    <cfRule type="cellIs" dxfId="7535" priority="99" operator="lessThan">
      <formula>0</formula>
    </cfRule>
  </conditionalFormatting>
  <conditionalFormatting sqref="C81">
    <cfRule type="cellIs" dxfId="7534" priority="101" operator="lessThan">
      <formula>0</formula>
    </cfRule>
  </conditionalFormatting>
  <conditionalFormatting sqref="C81">
    <cfRule type="cellIs" dxfId="7533" priority="96" operator="lessThan">
      <formula>0</formula>
    </cfRule>
  </conditionalFormatting>
  <conditionalFormatting sqref="C81">
    <cfRule type="cellIs" dxfId="7532" priority="94" operator="lessThan">
      <formula>0</formula>
    </cfRule>
  </conditionalFormatting>
  <conditionalFormatting sqref="C81">
    <cfRule type="cellIs" dxfId="7531" priority="95" operator="lessThan">
      <formula>0</formula>
    </cfRule>
  </conditionalFormatting>
  <conditionalFormatting sqref="C81">
    <cfRule type="cellIs" dxfId="7530" priority="70" operator="lessThan">
      <formula>0</formula>
    </cfRule>
  </conditionalFormatting>
  <conditionalFormatting sqref="C81">
    <cfRule type="cellIs" dxfId="7529" priority="87" operator="lessThan">
      <formula>0</formula>
    </cfRule>
  </conditionalFormatting>
  <conditionalFormatting sqref="C81">
    <cfRule type="cellIs" dxfId="7528" priority="78" operator="lessThan">
      <formula>0</formula>
    </cfRule>
  </conditionalFormatting>
  <conditionalFormatting sqref="C81">
    <cfRule type="cellIs" dxfId="7527" priority="77" operator="lessThan">
      <formula>0</formula>
    </cfRule>
  </conditionalFormatting>
  <conditionalFormatting sqref="C81">
    <cfRule type="cellIs" dxfId="7526" priority="74" operator="lessThan">
      <formula>0</formula>
    </cfRule>
  </conditionalFormatting>
  <conditionalFormatting sqref="C81">
    <cfRule type="cellIs" dxfId="7525" priority="75" operator="lessThan">
      <formula>0</formula>
    </cfRule>
  </conditionalFormatting>
  <conditionalFormatting sqref="C81">
    <cfRule type="cellIs" dxfId="7524" priority="71" operator="lessThan">
      <formula>0</formula>
    </cfRule>
  </conditionalFormatting>
  <conditionalFormatting sqref="C81">
    <cfRule type="cellIs" dxfId="7523" priority="72" operator="lessThan">
      <formula>0</formula>
    </cfRule>
  </conditionalFormatting>
  <conditionalFormatting sqref="C81">
    <cfRule type="cellIs" dxfId="7522" priority="73" operator="lessThan">
      <formula>0</formula>
    </cfRule>
  </conditionalFormatting>
  <conditionalFormatting sqref="C81">
    <cfRule type="cellIs" dxfId="7521" priority="69" operator="lessThan">
      <formula>0</formula>
    </cfRule>
  </conditionalFormatting>
  <conditionalFormatting sqref="C81">
    <cfRule type="cellIs" dxfId="7520" priority="68" operator="lessThan">
      <formula>0</formula>
    </cfRule>
  </conditionalFormatting>
  <conditionalFormatting sqref="C81">
    <cfRule type="cellIs" dxfId="7519" priority="66" operator="lessThan">
      <formula>0</formula>
    </cfRule>
  </conditionalFormatting>
  <conditionalFormatting sqref="C81">
    <cfRule type="cellIs" dxfId="7518" priority="67" operator="lessThan">
      <formula>0</formula>
    </cfRule>
  </conditionalFormatting>
  <conditionalFormatting sqref="C81">
    <cfRule type="cellIs" dxfId="7517" priority="64" operator="lessThan">
      <formula>0</formula>
    </cfRule>
  </conditionalFormatting>
  <conditionalFormatting sqref="C81">
    <cfRule type="cellIs" dxfId="7516" priority="65" operator="lessThan">
      <formula>0</formula>
    </cfRule>
  </conditionalFormatting>
  <pageMargins left="0.7" right="0.7" top="0.75" bottom="0.75" header="0.3" footer="0.3"/>
  <pageSetup orientation="portrait" r:id="rId1"/>
  <ignoredErrors>
    <ignoredError sqref="C20:H2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zoomScale="90" zoomScaleNormal="90" workbookViewId="0">
      <selection activeCell="P80" sqref="P80"/>
    </sheetView>
  </sheetViews>
  <sheetFormatPr baseColWidth="10" defaultColWidth="11.42578125" defaultRowHeight="15" x14ac:dyDescent="0.25"/>
  <cols>
    <col min="1" max="1" width="1.28515625" style="1" customWidth="1"/>
    <col min="2" max="2" width="27.42578125" style="1" customWidth="1"/>
    <col min="3" max="3" width="14.5703125" style="1" customWidth="1"/>
    <col min="4" max="5" width="14.28515625" style="1" customWidth="1"/>
    <col min="6" max="6" width="13.28515625" style="1" customWidth="1"/>
    <col min="7" max="7" width="11.28515625" style="1" customWidth="1"/>
    <col min="8" max="8" width="11.5703125" style="1" customWidth="1"/>
    <col min="9" max="10" width="11.42578125" style="1"/>
    <col min="11" max="11" width="14.28515625" style="1" customWidth="1"/>
    <col min="12" max="13" width="11.42578125" style="1"/>
    <col min="14" max="14" width="7" style="1" customWidth="1"/>
    <col min="15" max="15" width="14.140625" style="1" customWidth="1"/>
    <col min="16" max="16384" width="11.42578125" style="1"/>
  </cols>
  <sheetData>
    <row r="1" spans="1:17" ht="15" customHeight="1" x14ac:dyDescent="0.25">
      <c r="A1" s="673" t="s">
        <v>398</v>
      </c>
      <c r="B1" s="673"/>
      <c r="C1" s="673"/>
      <c r="D1" s="673"/>
      <c r="E1" s="673"/>
      <c r="F1" s="673"/>
      <c r="G1" s="673"/>
      <c r="H1" s="673"/>
      <c r="I1" s="673"/>
      <c r="J1" s="673"/>
      <c r="K1" s="673"/>
      <c r="L1" s="673"/>
      <c r="M1" s="673"/>
      <c r="N1" s="673"/>
      <c r="O1" s="673"/>
      <c r="P1" s="673"/>
      <c r="Q1" s="673"/>
    </row>
    <row r="2" spans="1:17" ht="15" customHeight="1" x14ac:dyDescent="0.25">
      <c r="A2" s="673"/>
      <c r="B2" s="673"/>
      <c r="C2" s="673"/>
      <c r="D2" s="673"/>
      <c r="E2" s="673"/>
      <c r="F2" s="673"/>
      <c r="G2" s="673"/>
      <c r="H2" s="673"/>
      <c r="I2" s="673"/>
      <c r="J2" s="673"/>
      <c r="K2" s="673"/>
      <c r="L2" s="673"/>
      <c r="M2" s="673"/>
      <c r="N2" s="673"/>
      <c r="O2" s="673"/>
      <c r="P2" s="673"/>
      <c r="Q2" s="673"/>
    </row>
    <row r="3" spans="1:17" ht="15" customHeight="1" x14ac:dyDescent="0.25">
      <c r="A3" s="673"/>
      <c r="B3" s="673"/>
      <c r="C3" s="673"/>
      <c r="D3" s="673"/>
      <c r="E3" s="673"/>
      <c r="F3" s="673"/>
      <c r="G3" s="673"/>
      <c r="H3" s="673"/>
      <c r="I3" s="673"/>
      <c r="J3" s="673"/>
      <c r="K3" s="673"/>
      <c r="L3" s="673"/>
      <c r="M3" s="673"/>
      <c r="N3" s="673"/>
      <c r="O3" s="673"/>
      <c r="P3" s="673"/>
      <c r="Q3" s="673"/>
    </row>
    <row r="4" spans="1:17" x14ac:dyDescent="0.25">
      <c r="B4" s="26" t="s">
        <v>106</v>
      </c>
      <c r="N4" s="17" t="s">
        <v>4</v>
      </c>
      <c r="O4" s="17"/>
      <c r="P4" s="17" t="s">
        <v>399</v>
      </c>
      <c r="Q4" s="17"/>
    </row>
    <row r="5" spans="1:17" x14ac:dyDescent="0.25">
      <c r="H5"/>
    </row>
    <row r="6" spans="1:17" ht="15" customHeight="1" x14ac:dyDescent="0.25">
      <c r="O6" s="8"/>
      <c r="P6" s="7"/>
      <c r="Q6" s="7"/>
    </row>
    <row r="7" spans="1:17" ht="15" customHeight="1" x14ac:dyDescent="0.25"/>
    <row r="8" spans="1:17" ht="15" customHeight="1" x14ac:dyDescent="0.25">
      <c r="B8" s="779" t="s">
        <v>377</v>
      </c>
      <c r="C8" s="779"/>
      <c r="D8" s="780">
        <v>2020</v>
      </c>
      <c r="E8" s="781" t="s">
        <v>400</v>
      </c>
      <c r="F8" s="76"/>
      <c r="G8" s="76"/>
      <c r="H8" s="76"/>
    </row>
    <row r="9" spans="1:17" ht="15" customHeight="1" x14ac:dyDescent="0.25">
      <c r="B9" s="780"/>
      <c r="C9" s="780"/>
      <c r="D9" s="780"/>
      <c r="E9" s="781"/>
      <c r="F9" s="76"/>
      <c r="G9" s="76"/>
      <c r="H9" s="76"/>
    </row>
    <row r="10" spans="1:17" ht="17.25" customHeight="1" x14ac:dyDescent="0.25">
      <c r="B10" s="121" t="s">
        <v>401</v>
      </c>
      <c r="C10" s="122" t="s">
        <v>402</v>
      </c>
      <c r="D10" s="123">
        <v>105682</v>
      </c>
      <c r="E10" s="124"/>
      <c r="F10" s="76"/>
      <c r="G10" s="76"/>
      <c r="H10" s="76"/>
    </row>
    <row r="11" spans="1:17" ht="17.25" customHeight="1" x14ac:dyDescent="0.25">
      <c r="B11" s="121" t="s">
        <v>403</v>
      </c>
      <c r="C11" s="122" t="s">
        <v>404</v>
      </c>
      <c r="D11" s="123">
        <v>113540</v>
      </c>
      <c r="E11" s="124">
        <f t="shared" ref="E11:E23" si="0">+(D11-D10)/D10</f>
        <v>7.4355140894381264E-2</v>
      </c>
      <c r="F11" s="76"/>
      <c r="G11" s="76"/>
      <c r="H11" s="76"/>
    </row>
    <row r="12" spans="1:17" ht="17.25" customHeight="1" x14ac:dyDescent="0.25">
      <c r="B12" s="121" t="s">
        <v>405</v>
      </c>
      <c r="C12" s="122" t="s">
        <v>406</v>
      </c>
      <c r="D12" s="123">
        <v>80262</v>
      </c>
      <c r="E12" s="124">
        <f t="shared" si="0"/>
        <v>-0.29309494451294699</v>
      </c>
      <c r="F12" s="76"/>
      <c r="G12" s="76"/>
      <c r="H12" s="76"/>
    </row>
    <row r="13" spans="1:17" ht="17.25" customHeight="1" x14ac:dyDescent="0.25">
      <c r="B13" s="121" t="s">
        <v>407</v>
      </c>
      <c r="C13" s="122" t="s">
        <v>408</v>
      </c>
      <c r="D13" s="123">
        <v>118630</v>
      </c>
      <c r="E13" s="124">
        <f t="shared" si="0"/>
        <v>0.47803443721811067</v>
      </c>
      <c r="F13" s="76"/>
      <c r="G13" s="76"/>
      <c r="H13" s="76"/>
    </row>
    <row r="14" spans="1:17" ht="17.25" customHeight="1" x14ac:dyDescent="0.25">
      <c r="B14" s="121" t="s">
        <v>409</v>
      </c>
      <c r="C14" s="122" t="s">
        <v>410</v>
      </c>
      <c r="D14" s="123">
        <v>122754</v>
      </c>
      <c r="E14" s="124">
        <f t="shared" si="0"/>
        <v>3.4763550535277757E-2</v>
      </c>
    </row>
    <row r="15" spans="1:17" ht="17.25" customHeight="1" x14ac:dyDescent="0.25">
      <c r="B15" s="121" t="s">
        <v>411</v>
      </c>
      <c r="C15" s="122" t="s">
        <v>412</v>
      </c>
      <c r="D15" s="123">
        <v>102754</v>
      </c>
      <c r="E15" s="124">
        <f t="shared" si="0"/>
        <v>-0.1629274809782166</v>
      </c>
    </row>
    <row r="16" spans="1:17" ht="17.25" customHeight="1" x14ac:dyDescent="0.25">
      <c r="B16" s="121" t="s">
        <v>413</v>
      </c>
      <c r="C16" s="122" t="s">
        <v>414</v>
      </c>
      <c r="D16" s="123">
        <v>126324</v>
      </c>
      <c r="E16" s="124">
        <f t="shared" si="0"/>
        <v>0.22938279774996595</v>
      </c>
    </row>
    <row r="17" spans="2:5" ht="17.25" customHeight="1" x14ac:dyDescent="0.25">
      <c r="B17" s="121" t="s">
        <v>415</v>
      </c>
      <c r="C17" s="122" t="s">
        <v>416</v>
      </c>
      <c r="D17" s="123">
        <v>135531</v>
      </c>
      <c r="E17" s="124">
        <f t="shared" si="0"/>
        <v>7.2884012539184959E-2</v>
      </c>
    </row>
    <row r="18" spans="2:5" ht="18" x14ac:dyDescent="0.25">
      <c r="B18" s="121" t="s">
        <v>417</v>
      </c>
      <c r="C18" s="122" t="s">
        <v>418</v>
      </c>
      <c r="D18" s="123">
        <v>139870</v>
      </c>
      <c r="E18" s="124">
        <f t="shared" si="0"/>
        <v>3.2014815798599584E-2</v>
      </c>
    </row>
    <row r="19" spans="2:5" ht="18" x14ac:dyDescent="0.25">
      <c r="B19" s="121" t="s">
        <v>419</v>
      </c>
      <c r="C19" s="122" t="s">
        <v>420</v>
      </c>
      <c r="D19" s="123">
        <v>125792</v>
      </c>
      <c r="E19" s="124">
        <f t="shared" si="0"/>
        <v>-0.10065060413240867</v>
      </c>
    </row>
    <row r="20" spans="2:5" ht="18" x14ac:dyDescent="0.25">
      <c r="B20" s="121" t="s">
        <v>421</v>
      </c>
      <c r="C20" s="122" t="s">
        <v>422</v>
      </c>
      <c r="D20" s="123">
        <v>135429</v>
      </c>
      <c r="E20" s="124">
        <f t="shared" si="0"/>
        <v>7.6610595268379544E-2</v>
      </c>
    </row>
    <row r="21" spans="2:5" ht="18" x14ac:dyDescent="0.25">
      <c r="B21" s="121" t="s">
        <v>423</v>
      </c>
      <c r="C21" s="122" t="s">
        <v>424</v>
      </c>
      <c r="D21" s="123">
        <v>150479</v>
      </c>
      <c r="E21" s="124">
        <f t="shared" si="0"/>
        <v>0.11112834031115935</v>
      </c>
    </row>
    <row r="22" spans="2:5" ht="18" x14ac:dyDescent="0.25">
      <c r="B22" s="121" t="s">
        <v>425</v>
      </c>
      <c r="C22" s="122" t="s">
        <v>426</v>
      </c>
      <c r="D22" s="123">
        <v>136996</v>
      </c>
      <c r="E22" s="124">
        <f t="shared" si="0"/>
        <v>-8.9600542268356384E-2</v>
      </c>
    </row>
    <row r="23" spans="2:5" ht="18" x14ac:dyDescent="0.25">
      <c r="B23" s="121" t="s">
        <v>427</v>
      </c>
      <c r="C23" s="122" t="s">
        <v>428</v>
      </c>
      <c r="D23" s="123">
        <v>143731</v>
      </c>
      <c r="E23" s="124">
        <f t="shared" si="0"/>
        <v>4.9162019329031505E-2</v>
      </c>
    </row>
    <row r="24" spans="2:5" ht="18" x14ac:dyDescent="0.25">
      <c r="B24" s="121" t="s">
        <v>429</v>
      </c>
      <c r="C24" s="122" t="s">
        <v>430</v>
      </c>
      <c r="D24" s="123">
        <v>143729</v>
      </c>
      <c r="E24" s="124">
        <f>+(D24-D23)/D23</f>
        <v>-1.3914882662751946E-5</v>
      </c>
    </row>
    <row r="25" spans="2:5" ht="18" x14ac:dyDescent="0.25">
      <c r="B25" s="121" t="s">
        <v>431</v>
      </c>
      <c r="C25" s="122" t="s">
        <v>432</v>
      </c>
      <c r="D25" s="123">
        <v>155827</v>
      </c>
      <c r="E25" s="124">
        <f>+(D25-D24)/D24</f>
        <v>8.4172296474615424E-2</v>
      </c>
    </row>
    <row r="26" spans="2:5" ht="18" x14ac:dyDescent="0.25">
      <c r="B26" s="121" t="s">
        <v>433</v>
      </c>
      <c r="C26" s="122" t="s">
        <v>434</v>
      </c>
      <c r="D26" s="123">
        <v>156187</v>
      </c>
      <c r="E26" s="124">
        <f>+(D26-D25)/D25</f>
        <v>2.3102543204964478E-3</v>
      </c>
    </row>
    <row r="27" spans="2:5" ht="18" x14ac:dyDescent="0.25">
      <c r="B27" s="121" t="s">
        <v>435</v>
      </c>
      <c r="C27" s="122" t="s">
        <v>436</v>
      </c>
      <c r="D27" s="123">
        <v>135480</v>
      </c>
      <c r="E27" s="124">
        <f>+(D27-D26)/D26</f>
        <v>-0.13257825555263883</v>
      </c>
    </row>
    <row r="28" spans="2:5" ht="18" x14ac:dyDescent="0.25">
      <c r="B28" s="121" t="s">
        <v>437</v>
      </c>
      <c r="C28" s="122" t="s">
        <v>438</v>
      </c>
      <c r="D28" s="123">
        <v>154202</v>
      </c>
      <c r="E28" s="124">
        <f>+(D28-D27)/D27</f>
        <v>0.1381901387658695</v>
      </c>
    </row>
    <row r="29" spans="2:5" ht="18" x14ac:dyDescent="0.25">
      <c r="B29" s="125"/>
      <c r="C29" s="125" t="s">
        <v>154</v>
      </c>
      <c r="D29" s="126">
        <f>SUM(D10:D28)</f>
        <v>2483199</v>
      </c>
      <c r="E29" s="132"/>
    </row>
    <row r="30" spans="2:5" ht="16.5" x14ac:dyDescent="0.25">
      <c r="B30" s="131" t="s">
        <v>439</v>
      </c>
    </row>
    <row r="31" spans="2:5" ht="16.5" x14ac:dyDescent="0.25">
      <c r="B31" s="131" t="s">
        <v>440</v>
      </c>
    </row>
    <row r="32" spans="2:5" ht="16.5" x14ac:dyDescent="0.25">
      <c r="B32" s="131"/>
    </row>
    <row r="33" spans="2:5" x14ac:dyDescent="0.25">
      <c r="B33" s="779" t="s">
        <v>441</v>
      </c>
      <c r="C33" s="779"/>
      <c r="D33" s="780">
        <v>2020</v>
      </c>
      <c r="E33" s="781" t="s">
        <v>400</v>
      </c>
    </row>
    <row r="34" spans="2:5" x14ac:dyDescent="0.25">
      <c r="B34" s="780"/>
      <c r="C34" s="780"/>
      <c r="D34" s="780"/>
      <c r="E34" s="781"/>
    </row>
    <row r="35" spans="2:5" ht="15" customHeight="1" x14ac:dyDescent="0.25">
      <c r="B35" s="122" t="s">
        <v>402</v>
      </c>
      <c r="C35" s="121" t="s">
        <v>401</v>
      </c>
      <c r="D35" s="123">
        <v>1469770</v>
      </c>
      <c r="E35" s="124"/>
    </row>
    <row r="36" spans="2:5" ht="18" x14ac:dyDescent="0.25">
      <c r="B36" s="122" t="s">
        <v>404</v>
      </c>
      <c r="C36" s="121" t="s">
        <v>403</v>
      </c>
      <c r="D36" s="123">
        <v>1565222</v>
      </c>
      <c r="E36" s="124">
        <f t="shared" ref="E36:E53" si="1">+(D36-D35)/D35</f>
        <v>6.4943494560373391E-2</v>
      </c>
    </row>
    <row r="37" spans="2:5" ht="18" x14ac:dyDescent="0.25">
      <c r="B37" s="122" t="s">
        <v>406</v>
      </c>
      <c r="C37" s="121" t="s">
        <v>405</v>
      </c>
      <c r="D37" s="123">
        <v>1111525</v>
      </c>
      <c r="E37" s="124">
        <f t="shared" si="1"/>
        <v>-0.2898611187422615</v>
      </c>
    </row>
    <row r="38" spans="2:5" ht="18" x14ac:dyDescent="0.25">
      <c r="B38" s="122" t="s">
        <v>408</v>
      </c>
      <c r="C38" s="121" t="s">
        <v>407</v>
      </c>
      <c r="D38" s="123">
        <v>1667934</v>
      </c>
      <c r="E38" s="124">
        <f t="shared" si="1"/>
        <v>0.50058163334158023</v>
      </c>
    </row>
    <row r="39" spans="2:5" ht="18" x14ac:dyDescent="0.25">
      <c r="B39" s="122" t="s">
        <v>410</v>
      </c>
      <c r="C39" s="121" t="s">
        <v>409</v>
      </c>
      <c r="D39" s="123">
        <v>1685874</v>
      </c>
      <c r="E39" s="124">
        <f t="shared" si="1"/>
        <v>1.0755821273503628E-2</v>
      </c>
    </row>
    <row r="40" spans="2:5" ht="18" x14ac:dyDescent="0.25">
      <c r="B40" s="122" t="s">
        <v>412</v>
      </c>
      <c r="C40" s="121" t="s">
        <v>411</v>
      </c>
      <c r="D40" s="123">
        <v>1393851</v>
      </c>
      <c r="E40" s="124">
        <f t="shared" si="1"/>
        <v>-0.17321757141992819</v>
      </c>
    </row>
    <row r="41" spans="2:5" ht="18" x14ac:dyDescent="0.25">
      <c r="B41" s="122" t="s">
        <v>414</v>
      </c>
      <c r="C41" s="121" t="s">
        <v>413</v>
      </c>
      <c r="D41" s="123">
        <v>1698626</v>
      </c>
      <c r="E41" s="124">
        <f t="shared" si="1"/>
        <v>0.21865680047580408</v>
      </c>
    </row>
    <row r="42" spans="2:5" ht="18" x14ac:dyDescent="0.25">
      <c r="B42" s="122" t="s">
        <v>416</v>
      </c>
      <c r="C42" s="121" t="s">
        <v>415</v>
      </c>
      <c r="D42" s="123">
        <v>1775843</v>
      </c>
      <c r="E42" s="124">
        <f t="shared" si="1"/>
        <v>4.545850587474818E-2</v>
      </c>
    </row>
    <row r="43" spans="2:5" ht="18" x14ac:dyDescent="0.25">
      <c r="B43" s="122" t="s">
        <v>418</v>
      </c>
      <c r="C43" s="121" t="s">
        <v>417</v>
      </c>
      <c r="D43" s="123">
        <v>1880430</v>
      </c>
      <c r="E43" s="124">
        <f t="shared" si="1"/>
        <v>5.8894282884241457E-2</v>
      </c>
    </row>
    <row r="44" spans="2:5" ht="18" x14ac:dyDescent="0.25">
      <c r="B44" s="122" t="s">
        <v>420</v>
      </c>
      <c r="C44" s="121" t="s">
        <v>419</v>
      </c>
      <c r="D44" s="123">
        <v>1677945</v>
      </c>
      <c r="E44" s="124">
        <f t="shared" si="1"/>
        <v>-0.10768015826167419</v>
      </c>
    </row>
    <row r="45" spans="2:5" ht="18" x14ac:dyDescent="0.25">
      <c r="B45" s="122" t="s">
        <v>422</v>
      </c>
      <c r="C45" s="121" t="s">
        <v>421</v>
      </c>
      <c r="D45" s="123">
        <v>1732995</v>
      </c>
      <c r="E45" s="124">
        <f t="shared" si="1"/>
        <v>3.2807988342883704E-2</v>
      </c>
    </row>
    <row r="46" spans="2:5" ht="18" x14ac:dyDescent="0.25">
      <c r="B46" s="122" t="s">
        <v>424</v>
      </c>
      <c r="C46" s="121" t="s">
        <v>423</v>
      </c>
      <c r="D46" s="123">
        <v>1991612</v>
      </c>
      <c r="E46" s="124">
        <f t="shared" si="1"/>
        <v>0.14923124417554581</v>
      </c>
    </row>
    <row r="47" spans="2:5" ht="18" x14ac:dyDescent="0.25">
      <c r="B47" s="122" t="s">
        <v>426</v>
      </c>
      <c r="C47" s="121" t="s">
        <v>425</v>
      </c>
      <c r="D47" s="123">
        <v>1870974</v>
      </c>
      <c r="E47" s="124">
        <f t="shared" si="1"/>
        <v>-6.0573043343783828E-2</v>
      </c>
    </row>
    <row r="48" spans="2:5" ht="18" x14ac:dyDescent="0.25">
      <c r="B48" s="122" t="s">
        <v>428</v>
      </c>
      <c r="C48" s="121" t="s">
        <v>427</v>
      </c>
      <c r="D48" s="123">
        <v>1911783</v>
      </c>
      <c r="E48" s="124">
        <f t="shared" si="1"/>
        <v>2.181163394039682E-2</v>
      </c>
    </row>
    <row r="49" spans="2:5" ht="18" x14ac:dyDescent="0.25">
      <c r="B49" s="122" t="s">
        <v>430</v>
      </c>
      <c r="C49" s="121" t="s">
        <v>429</v>
      </c>
      <c r="D49" s="123">
        <v>1909198</v>
      </c>
      <c r="E49" s="124">
        <f t="shared" si="1"/>
        <v>-1.3521409072054726E-3</v>
      </c>
    </row>
    <row r="50" spans="2:5" ht="18" x14ac:dyDescent="0.25">
      <c r="B50" s="122" t="s">
        <v>432</v>
      </c>
      <c r="C50" s="121" t="s">
        <v>431</v>
      </c>
      <c r="D50" s="123">
        <v>2039261</v>
      </c>
      <c r="E50" s="124">
        <f t="shared" si="1"/>
        <v>6.8124416639866583E-2</v>
      </c>
    </row>
    <row r="51" spans="2:5" ht="18" x14ac:dyDescent="0.25">
      <c r="B51" s="122" t="s">
        <v>434</v>
      </c>
      <c r="C51" s="121" t="s">
        <v>433</v>
      </c>
      <c r="D51" s="123">
        <v>2084441</v>
      </c>
      <c r="E51" s="124">
        <f t="shared" si="1"/>
        <v>2.2155084611533295E-2</v>
      </c>
    </row>
    <row r="52" spans="2:5" ht="18" x14ac:dyDescent="0.25">
      <c r="B52" s="122" t="s">
        <v>436</v>
      </c>
      <c r="C52" s="121" t="s">
        <v>435</v>
      </c>
      <c r="D52" s="123">
        <v>1788983</v>
      </c>
      <c r="E52" s="124">
        <f t="shared" si="1"/>
        <v>-0.14174447729631109</v>
      </c>
    </row>
    <row r="53" spans="2:5" ht="18" x14ac:dyDescent="0.25">
      <c r="B53" s="122" t="s">
        <v>438</v>
      </c>
      <c r="C53" s="121" t="s">
        <v>437</v>
      </c>
      <c r="D53" s="123">
        <v>2071272</v>
      </c>
      <c r="E53" s="124">
        <f t="shared" si="1"/>
        <v>0.15779300306375185</v>
      </c>
    </row>
    <row r="54" spans="2:5" ht="18" x14ac:dyDescent="0.25">
      <c r="C54" s="125" t="s">
        <v>154</v>
      </c>
      <c r="D54" s="126">
        <f>SUM(D35:D53)</f>
        <v>33327539</v>
      </c>
    </row>
    <row r="58" spans="2:5" ht="18" x14ac:dyDescent="0.25">
      <c r="B58" s="178" t="s">
        <v>442</v>
      </c>
      <c r="C58" s="179"/>
      <c r="D58" s="178" t="s">
        <v>384</v>
      </c>
      <c r="E58" s="178" t="s">
        <v>443</v>
      </c>
    </row>
    <row r="59" spans="2:5" ht="18" x14ac:dyDescent="0.25">
      <c r="B59" s="775" t="s">
        <v>219</v>
      </c>
      <c r="C59" s="776"/>
      <c r="D59" s="123">
        <v>1546137</v>
      </c>
      <c r="E59" s="123">
        <v>46211</v>
      </c>
    </row>
    <row r="60" spans="2:5" ht="18" x14ac:dyDescent="0.25">
      <c r="B60" s="775" t="s">
        <v>444</v>
      </c>
      <c r="C60" s="776"/>
      <c r="D60" s="123">
        <v>915397</v>
      </c>
      <c r="E60" s="123">
        <v>35880</v>
      </c>
    </row>
    <row r="61" spans="2:5" ht="18" x14ac:dyDescent="0.25">
      <c r="B61" s="775" t="s">
        <v>445</v>
      </c>
      <c r="C61" s="776"/>
      <c r="D61" s="123">
        <v>897889</v>
      </c>
      <c r="E61" s="123">
        <v>150383</v>
      </c>
    </row>
    <row r="62" spans="2:5" ht="18" x14ac:dyDescent="0.25">
      <c r="B62" s="775" t="s">
        <v>446</v>
      </c>
      <c r="C62" s="776"/>
      <c r="D62" s="123">
        <v>848883</v>
      </c>
      <c r="E62" s="123">
        <v>195065</v>
      </c>
    </row>
    <row r="63" spans="2:5" ht="18" x14ac:dyDescent="0.25">
      <c r="B63" s="775" t="s">
        <v>447</v>
      </c>
      <c r="C63" s="776"/>
      <c r="D63" s="123">
        <v>581287</v>
      </c>
      <c r="E63" s="123">
        <v>28105</v>
      </c>
    </row>
    <row r="64" spans="2:5" ht="18" x14ac:dyDescent="0.25">
      <c r="B64" s="775" t="s">
        <v>448</v>
      </c>
      <c r="C64" s="776"/>
      <c r="D64" s="123">
        <v>570213</v>
      </c>
      <c r="E64" s="123">
        <v>20885</v>
      </c>
    </row>
    <row r="65" spans="2:5" ht="18" x14ac:dyDescent="0.25">
      <c r="B65" s="775" t="s">
        <v>449</v>
      </c>
      <c r="C65" s="776"/>
      <c r="D65" s="123">
        <v>544935</v>
      </c>
      <c r="E65" s="123">
        <v>15981</v>
      </c>
    </row>
    <row r="66" spans="2:5" ht="18" x14ac:dyDescent="0.25">
      <c r="B66" s="775" t="s">
        <v>450</v>
      </c>
      <c r="C66" s="776"/>
      <c r="D66" s="123">
        <v>519572</v>
      </c>
      <c r="E66" s="123">
        <v>16744</v>
      </c>
    </row>
    <row r="67" spans="2:5" ht="18" x14ac:dyDescent="0.25">
      <c r="B67" s="775" t="s">
        <v>451</v>
      </c>
      <c r="C67" s="776"/>
      <c r="D67" s="123">
        <v>497534</v>
      </c>
      <c r="E67" s="123">
        <v>14675</v>
      </c>
    </row>
    <row r="68" spans="2:5" ht="18" x14ac:dyDescent="0.25">
      <c r="B68" s="775" t="s">
        <v>452</v>
      </c>
      <c r="C68" s="776"/>
      <c r="D68" s="123">
        <v>492111</v>
      </c>
      <c r="E68" s="123">
        <v>16637</v>
      </c>
    </row>
    <row r="69" spans="2:5" ht="18" x14ac:dyDescent="0.25">
      <c r="B69" s="775" t="s">
        <v>453</v>
      </c>
      <c r="C69" s="776"/>
      <c r="D69" s="123">
        <v>487849</v>
      </c>
      <c r="E69" s="123">
        <v>16901</v>
      </c>
    </row>
    <row r="70" spans="2:5" ht="18" x14ac:dyDescent="0.25">
      <c r="B70" s="775" t="s">
        <v>454</v>
      </c>
      <c r="C70" s="776"/>
      <c r="D70" s="123">
        <v>481736</v>
      </c>
      <c r="E70" s="123">
        <v>18848</v>
      </c>
    </row>
    <row r="71" spans="2:5" ht="18" x14ac:dyDescent="0.25">
      <c r="B71" s="775" t="s">
        <v>455</v>
      </c>
      <c r="C71" s="776"/>
      <c r="D71" s="123">
        <v>476087</v>
      </c>
      <c r="E71" s="123">
        <v>16858</v>
      </c>
    </row>
    <row r="72" spans="2:5" ht="18" x14ac:dyDescent="0.25">
      <c r="B72" s="775" t="s">
        <v>456</v>
      </c>
      <c r="C72" s="776"/>
      <c r="D72" s="123">
        <v>440849</v>
      </c>
      <c r="E72" s="123">
        <v>35204</v>
      </c>
    </row>
    <row r="73" spans="2:5" ht="18" x14ac:dyDescent="0.25">
      <c r="B73" s="775" t="s">
        <v>457</v>
      </c>
      <c r="C73" s="776"/>
      <c r="D73" s="123">
        <v>432384</v>
      </c>
      <c r="E73" s="123">
        <v>12873</v>
      </c>
    </row>
    <row r="74" spans="2:5" ht="18" x14ac:dyDescent="0.25">
      <c r="B74" s="775" t="s">
        <v>458</v>
      </c>
      <c r="C74" s="776"/>
      <c r="D74" s="123">
        <v>418150</v>
      </c>
      <c r="E74" s="123">
        <v>17904</v>
      </c>
    </row>
    <row r="75" spans="2:5" ht="18" x14ac:dyDescent="0.25">
      <c r="B75" s="775" t="s">
        <v>128</v>
      </c>
      <c r="C75" s="776"/>
      <c r="D75" s="123">
        <v>383782</v>
      </c>
      <c r="E75" s="123">
        <v>15641</v>
      </c>
    </row>
    <row r="76" spans="2:5" ht="18" x14ac:dyDescent="0.25">
      <c r="B76" s="775" t="s">
        <v>459</v>
      </c>
      <c r="C76" s="776"/>
      <c r="D76" s="123">
        <v>322068</v>
      </c>
      <c r="E76" s="123">
        <v>18960</v>
      </c>
    </row>
    <row r="77" spans="2:5" ht="18" x14ac:dyDescent="0.25">
      <c r="B77" s="775" t="s">
        <v>460</v>
      </c>
      <c r="C77" s="776"/>
      <c r="D77" s="123">
        <v>14630756</v>
      </c>
      <c r="E77" s="123">
        <v>1181343</v>
      </c>
    </row>
    <row r="78" spans="2:5" ht="18" x14ac:dyDescent="0.25">
      <c r="B78" s="777" t="s">
        <v>154</v>
      </c>
      <c r="C78" s="778"/>
      <c r="D78" s="130">
        <f>SUM(D59:D77)</f>
        <v>25487619</v>
      </c>
      <c r="E78" s="130">
        <f>SUM(E59:E77)</f>
        <v>1875098</v>
      </c>
    </row>
    <row r="79" spans="2:5" ht="16.5" x14ac:dyDescent="0.25">
      <c r="B79" s="131" t="s">
        <v>461</v>
      </c>
    </row>
    <row r="82" spans="2:3" x14ac:dyDescent="0.25">
      <c r="B82" s="774" t="s">
        <v>462</v>
      </c>
      <c r="C82" s="774"/>
    </row>
    <row r="83" spans="2:3" x14ac:dyDescent="0.25">
      <c r="B83" s="81" t="s">
        <v>463</v>
      </c>
      <c r="C83" s="177" t="s">
        <v>384</v>
      </c>
    </row>
    <row r="84" spans="2:3" ht="18" x14ac:dyDescent="0.25">
      <c r="B84" s="75" t="s">
        <v>464</v>
      </c>
      <c r="C84" s="176">
        <v>1868545</v>
      </c>
    </row>
    <row r="85" spans="2:3" ht="18" x14ac:dyDescent="0.25">
      <c r="B85" s="75" t="s">
        <v>35</v>
      </c>
      <c r="C85" s="176">
        <v>1178273</v>
      </c>
    </row>
    <row r="86" spans="2:3" ht="18" x14ac:dyDescent="0.25">
      <c r="B86" s="75" t="s">
        <v>30</v>
      </c>
      <c r="C86" s="176">
        <v>923320</v>
      </c>
    </row>
    <row r="87" spans="2:3" ht="18" x14ac:dyDescent="0.25">
      <c r="B87" s="75" t="s">
        <v>195</v>
      </c>
      <c r="C87" s="176">
        <v>839013</v>
      </c>
    </row>
    <row r="88" spans="2:3" ht="18" x14ac:dyDescent="0.25">
      <c r="B88" s="75" t="s">
        <v>33</v>
      </c>
      <c r="C88" s="176">
        <v>764099</v>
      </c>
    </row>
    <row r="89" spans="2:3" ht="18" x14ac:dyDescent="0.25">
      <c r="B89" s="75" t="s">
        <v>40</v>
      </c>
      <c r="C89" s="176">
        <v>713941</v>
      </c>
    </row>
    <row r="90" spans="2:3" ht="18" x14ac:dyDescent="0.25">
      <c r="B90" s="75" t="s">
        <v>198</v>
      </c>
      <c r="C90" s="176">
        <v>628759</v>
      </c>
    </row>
    <row r="91" spans="2:3" ht="18" x14ac:dyDescent="0.25">
      <c r="B91" s="75" t="s">
        <v>38</v>
      </c>
      <c r="C91" s="176">
        <v>523302</v>
      </c>
    </row>
    <row r="92" spans="2:3" ht="18" x14ac:dyDescent="0.25">
      <c r="B92" s="75" t="s">
        <v>37</v>
      </c>
      <c r="C92" s="176">
        <v>518878</v>
      </c>
    </row>
    <row r="93" spans="2:3" ht="18" x14ac:dyDescent="0.25">
      <c r="B93" s="75" t="s">
        <v>465</v>
      </c>
      <c r="C93" s="176">
        <v>468114</v>
      </c>
    </row>
    <row r="94" spans="2:3" ht="18" x14ac:dyDescent="0.25">
      <c r="B94" s="75" t="s">
        <v>466</v>
      </c>
      <c r="C94" s="176">
        <v>411448</v>
      </c>
    </row>
    <row r="95" spans="2:3" ht="18" x14ac:dyDescent="0.25">
      <c r="B95" s="75" t="s">
        <v>467</v>
      </c>
      <c r="C95" s="176">
        <v>331454</v>
      </c>
    </row>
    <row r="96" spans="2:3" ht="16.5" x14ac:dyDescent="0.25">
      <c r="B96" s="131" t="s">
        <v>461</v>
      </c>
    </row>
    <row r="99" spans="2:3" x14ac:dyDescent="0.25">
      <c r="B99" s="774" t="s">
        <v>468</v>
      </c>
      <c r="C99" s="774"/>
    </row>
    <row r="100" spans="2:3" x14ac:dyDescent="0.25">
      <c r="B100" s="81" t="s">
        <v>469</v>
      </c>
      <c r="C100" s="177" t="s">
        <v>384</v>
      </c>
    </row>
    <row r="101" spans="2:3" ht="18" x14ac:dyDescent="0.25">
      <c r="B101" s="75" t="s">
        <v>195</v>
      </c>
      <c r="C101" s="176">
        <v>2578138</v>
      </c>
    </row>
    <row r="102" spans="2:3" ht="18" x14ac:dyDescent="0.25">
      <c r="B102" s="75" t="s">
        <v>35</v>
      </c>
      <c r="C102" s="176">
        <v>1227191</v>
      </c>
    </row>
    <row r="103" spans="2:3" ht="18" x14ac:dyDescent="0.25">
      <c r="B103" s="75" t="s">
        <v>33</v>
      </c>
      <c r="C103" s="176">
        <v>1204708</v>
      </c>
    </row>
    <row r="104" spans="2:3" ht="18" x14ac:dyDescent="0.25">
      <c r="B104" s="75" t="s">
        <v>464</v>
      </c>
      <c r="C104" s="176">
        <v>973549</v>
      </c>
    </row>
    <row r="105" spans="2:3" ht="18" x14ac:dyDescent="0.25">
      <c r="B105" s="75" t="s">
        <v>198</v>
      </c>
      <c r="C105" s="176">
        <v>758358</v>
      </c>
    </row>
    <row r="106" spans="2:3" ht="18" x14ac:dyDescent="0.25">
      <c r="B106" s="75" t="s">
        <v>37</v>
      </c>
      <c r="C106" s="176">
        <v>629294</v>
      </c>
    </row>
    <row r="107" spans="2:3" ht="18" x14ac:dyDescent="0.25">
      <c r="B107" s="75" t="s">
        <v>467</v>
      </c>
      <c r="C107" s="176">
        <v>423229</v>
      </c>
    </row>
    <row r="108" spans="2:3" ht="18" x14ac:dyDescent="0.25">
      <c r="B108" s="75" t="s">
        <v>465</v>
      </c>
      <c r="C108" s="176">
        <v>389924</v>
      </c>
    </row>
    <row r="109" spans="2:3" ht="18" x14ac:dyDescent="0.25">
      <c r="B109" s="75" t="s">
        <v>30</v>
      </c>
      <c r="C109" s="176">
        <v>379784</v>
      </c>
    </row>
    <row r="110" spans="2:3" ht="18" x14ac:dyDescent="0.25">
      <c r="B110" s="75" t="s">
        <v>40</v>
      </c>
      <c r="C110" s="176">
        <v>377889</v>
      </c>
    </row>
    <row r="111" spans="2:3" ht="18" x14ac:dyDescent="0.25">
      <c r="B111" s="75" t="s">
        <v>470</v>
      </c>
      <c r="C111" s="176">
        <v>342489</v>
      </c>
    </row>
    <row r="112" spans="2:3" ht="18" x14ac:dyDescent="0.25">
      <c r="B112" s="75" t="s">
        <v>471</v>
      </c>
      <c r="C112" s="176">
        <v>321261</v>
      </c>
    </row>
    <row r="113" spans="2:2" ht="16.5" x14ac:dyDescent="0.25">
      <c r="B113" s="131" t="s">
        <v>461</v>
      </c>
    </row>
  </sheetData>
  <mergeCells count="29">
    <mergeCell ref="B8:C9"/>
    <mergeCell ref="D8:D9"/>
    <mergeCell ref="E8:E9"/>
    <mergeCell ref="A1:Q3"/>
    <mergeCell ref="B33:C34"/>
    <mergeCell ref="D33:D34"/>
    <mergeCell ref="E33:E34"/>
    <mergeCell ref="B59:C59"/>
    <mergeCell ref="B60:C60"/>
    <mergeCell ref="B72:C72"/>
    <mergeCell ref="B61:C61"/>
    <mergeCell ref="B62:C62"/>
    <mergeCell ref="B63:C63"/>
    <mergeCell ref="B64:C64"/>
    <mergeCell ref="B65:C65"/>
    <mergeCell ref="B66:C66"/>
    <mergeCell ref="B67:C67"/>
    <mergeCell ref="B68:C68"/>
    <mergeCell ref="B69:C69"/>
    <mergeCell ref="B70:C70"/>
    <mergeCell ref="B71:C71"/>
    <mergeCell ref="B99:C99"/>
    <mergeCell ref="B73:C73"/>
    <mergeCell ref="B74:C74"/>
    <mergeCell ref="B75:C75"/>
    <mergeCell ref="B76:C76"/>
    <mergeCell ref="B77:C77"/>
    <mergeCell ref="B82:C82"/>
    <mergeCell ref="B78:C78"/>
  </mergeCells>
  <conditionalFormatting sqref="D29">
    <cfRule type="cellIs" dxfId="7515" priority="81" operator="lessThan">
      <formula>0</formula>
    </cfRule>
  </conditionalFormatting>
  <conditionalFormatting sqref="E29">
    <cfRule type="cellIs" dxfId="7514" priority="65" operator="lessThan">
      <formula>0</formula>
    </cfRule>
  </conditionalFormatting>
  <conditionalFormatting sqref="D10:E19">
    <cfRule type="cellIs" dxfId="7513" priority="35" operator="lessThan">
      <formula>0</formula>
    </cfRule>
  </conditionalFormatting>
  <conditionalFormatting sqref="D11">
    <cfRule type="cellIs" dxfId="7512" priority="34" operator="lessThan">
      <formula>0</formula>
    </cfRule>
  </conditionalFormatting>
  <conditionalFormatting sqref="D20:E21">
    <cfRule type="cellIs" dxfId="7511" priority="33" operator="lessThan">
      <formula>0</formula>
    </cfRule>
  </conditionalFormatting>
  <conditionalFormatting sqref="D23:E24">
    <cfRule type="cellIs" dxfId="7510" priority="31" operator="lessThan">
      <formula>0</formula>
    </cfRule>
  </conditionalFormatting>
  <conditionalFormatting sqref="D22:E22">
    <cfRule type="cellIs" dxfId="7509" priority="32" operator="lessThan">
      <formula>0</formula>
    </cfRule>
  </conditionalFormatting>
  <conditionalFormatting sqref="D25:E25">
    <cfRule type="cellIs" dxfId="7508" priority="30" operator="lessThan">
      <formula>0</formula>
    </cfRule>
  </conditionalFormatting>
  <conditionalFormatting sqref="D26:E26">
    <cfRule type="cellIs" dxfId="7507" priority="29" operator="lessThan">
      <formula>0</formula>
    </cfRule>
  </conditionalFormatting>
  <conditionalFormatting sqref="E44:E46">
    <cfRule type="cellIs" dxfId="7506" priority="27" operator="lessThan">
      <formula>0</formula>
    </cfRule>
  </conditionalFormatting>
  <conditionalFormatting sqref="E35:E43">
    <cfRule type="cellIs" dxfId="7505" priority="28" operator="lessThan">
      <formula>0</formula>
    </cfRule>
  </conditionalFormatting>
  <conditionalFormatting sqref="D35:D43">
    <cfRule type="cellIs" dxfId="7504" priority="25" operator="lessThan">
      <formula>0</formula>
    </cfRule>
  </conditionalFormatting>
  <conditionalFormatting sqref="E47:E51">
    <cfRule type="cellIs" dxfId="7503" priority="26" operator="lessThan">
      <formula>0</formula>
    </cfRule>
  </conditionalFormatting>
  <conditionalFormatting sqref="D44:D46">
    <cfRule type="cellIs" dxfId="7502" priority="23" operator="lessThan">
      <formula>0</formula>
    </cfRule>
  </conditionalFormatting>
  <conditionalFormatting sqref="D48:D49">
    <cfRule type="cellIs" dxfId="7501" priority="21" operator="lessThan">
      <formula>0</formula>
    </cfRule>
  </conditionalFormatting>
  <conditionalFormatting sqref="D36">
    <cfRule type="cellIs" dxfId="7500" priority="24" operator="lessThan">
      <formula>0</formula>
    </cfRule>
  </conditionalFormatting>
  <conditionalFormatting sqref="D47">
    <cfRule type="cellIs" dxfId="7499" priority="22" operator="lessThan">
      <formula>0</formula>
    </cfRule>
  </conditionalFormatting>
  <conditionalFormatting sqref="D50">
    <cfRule type="cellIs" dxfId="7498" priority="20" operator="lessThan">
      <formula>0</formula>
    </cfRule>
  </conditionalFormatting>
  <conditionalFormatting sqref="D51">
    <cfRule type="cellIs" dxfId="7497" priority="19" operator="lessThan">
      <formula>0</formula>
    </cfRule>
  </conditionalFormatting>
  <conditionalFormatting sqref="D54">
    <cfRule type="cellIs" dxfId="7496" priority="18" operator="lessThan">
      <formula>0</formula>
    </cfRule>
  </conditionalFormatting>
  <conditionalFormatting sqref="E27:E28">
    <cfRule type="cellIs" dxfId="7495" priority="17" operator="lessThan">
      <formula>0</formula>
    </cfRule>
  </conditionalFormatting>
  <conditionalFormatting sqref="D27:D28">
    <cfRule type="cellIs" dxfId="7494" priority="16" operator="lessThan">
      <formula>0</formula>
    </cfRule>
  </conditionalFormatting>
  <conditionalFormatting sqref="E52:E53">
    <cfRule type="cellIs" dxfId="7493" priority="15" operator="lessThan">
      <formula>0</formula>
    </cfRule>
  </conditionalFormatting>
  <conditionalFormatting sqref="D52:D53">
    <cfRule type="cellIs" dxfId="7492" priority="14" operator="lessThan">
      <formula>0</formula>
    </cfRule>
  </conditionalFormatting>
  <conditionalFormatting sqref="D68:D71 D59:D66">
    <cfRule type="cellIs" dxfId="7491" priority="13" operator="lessThan">
      <formula>0</formula>
    </cfRule>
  </conditionalFormatting>
  <conditionalFormatting sqref="D60">
    <cfRule type="cellIs" dxfId="7490" priority="12" operator="lessThan">
      <formula>0</formula>
    </cfRule>
  </conditionalFormatting>
  <conditionalFormatting sqref="D67">
    <cfRule type="cellIs" dxfId="7489" priority="11" operator="lessThan">
      <formula>0</formula>
    </cfRule>
  </conditionalFormatting>
  <conditionalFormatting sqref="D72:D76">
    <cfRule type="cellIs" dxfId="7488" priority="10" operator="lessThan">
      <formula>0</formula>
    </cfRule>
  </conditionalFormatting>
  <conditionalFormatting sqref="D77">
    <cfRule type="cellIs" dxfId="7487" priority="9" operator="lessThan">
      <formula>0</formula>
    </cfRule>
  </conditionalFormatting>
  <conditionalFormatting sqref="D78">
    <cfRule type="cellIs" dxfId="7486" priority="8" operator="lessThan">
      <formula>0</formula>
    </cfRule>
  </conditionalFormatting>
  <conditionalFormatting sqref="E68:E71 E59:E66">
    <cfRule type="cellIs" dxfId="7485" priority="7" operator="lessThan">
      <formula>0</formula>
    </cfRule>
  </conditionalFormatting>
  <conditionalFormatting sqref="E60">
    <cfRule type="cellIs" dxfId="7484" priority="6" operator="lessThan">
      <formula>0</formula>
    </cfRule>
  </conditionalFormatting>
  <conditionalFormatting sqref="E67">
    <cfRule type="cellIs" dxfId="7483" priority="5" operator="lessThan">
      <formula>0</formula>
    </cfRule>
  </conditionalFormatting>
  <conditionalFormatting sqref="E72:E76">
    <cfRule type="cellIs" dxfId="7482" priority="4" operator="lessThan">
      <formula>0</formula>
    </cfRule>
  </conditionalFormatting>
  <conditionalFormatting sqref="E77">
    <cfRule type="cellIs" dxfId="7481" priority="3" operator="lessThan">
      <formula>0</formula>
    </cfRule>
  </conditionalFormatting>
  <conditionalFormatting sqref="E78">
    <cfRule type="cellIs" dxfId="7480" priority="2" operator="lessThan">
      <formula>0</formula>
    </cfRule>
  </conditionalFormatting>
  <conditionalFormatting sqref="D59">
    <cfRule type="cellIs" dxfId="7479"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61"/>
  <sheetViews>
    <sheetView showGridLines="0" zoomScale="80" zoomScaleNormal="80" workbookViewId="0">
      <selection activeCell="B3" sqref="B3"/>
    </sheetView>
  </sheetViews>
  <sheetFormatPr baseColWidth="10" defaultColWidth="11.42578125" defaultRowHeight="14.25" x14ac:dyDescent="0.2"/>
  <cols>
    <col min="1" max="1" width="2" style="217" customWidth="1"/>
    <col min="2" max="2" width="36.5703125" style="217" customWidth="1"/>
    <col min="3" max="3" width="16.28515625" style="217" customWidth="1"/>
    <col min="4" max="5" width="14.42578125" style="217" customWidth="1"/>
    <col min="6" max="13" width="11.42578125" style="217"/>
    <col min="14" max="17" width="13" style="217" customWidth="1"/>
    <col min="18" max="16384" width="11.42578125" style="217"/>
  </cols>
  <sheetData>
    <row r="1" spans="1:17" ht="15" customHeight="1" x14ac:dyDescent="0.2">
      <c r="A1" s="608" t="s">
        <v>472</v>
      </c>
      <c r="B1" s="608"/>
      <c r="C1" s="608"/>
      <c r="D1" s="608"/>
      <c r="E1" s="608"/>
      <c r="F1" s="608"/>
      <c r="G1" s="608"/>
      <c r="H1" s="608"/>
      <c r="I1" s="608"/>
      <c r="J1" s="608"/>
      <c r="K1" s="608"/>
      <c r="L1" s="608"/>
      <c r="M1" s="608"/>
      <c r="N1" s="608"/>
      <c r="O1" s="608"/>
      <c r="P1" s="608"/>
      <c r="Q1" s="246"/>
    </row>
    <row r="2" spans="1:17" ht="15" customHeight="1" x14ac:dyDescent="0.2">
      <c r="A2" s="608"/>
      <c r="B2" s="608"/>
      <c r="C2" s="608"/>
      <c r="D2" s="608"/>
      <c r="E2" s="608"/>
      <c r="F2" s="608"/>
      <c r="G2" s="608"/>
      <c r="H2" s="608"/>
      <c r="I2" s="608"/>
      <c r="J2" s="608"/>
      <c r="K2" s="608"/>
      <c r="L2" s="608"/>
      <c r="M2" s="608"/>
      <c r="N2" s="608"/>
      <c r="O2" s="608"/>
      <c r="P2" s="608"/>
      <c r="Q2" s="246"/>
    </row>
    <row r="3" spans="1:17" ht="15" customHeight="1" x14ac:dyDescent="0.2">
      <c r="B3" s="219"/>
      <c r="C3" s="376"/>
      <c r="D3" s="376"/>
      <c r="E3" s="376"/>
      <c r="M3" s="328" t="s">
        <v>473</v>
      </c>
      <c r="O3" s="377" t="s">
        <v>912</v>
      </c>
    </row>
    <row r="4" spans="1:17" ht="15" customHeight="1" x14ac:dyDescent="0.2">
      <c r="C4" s="376"/>
      <c r="D4" s="376"/>
      <c r="E4" s="376"/>
    </row>
    <row r="5" spans="1:17" ht="15" customHeight="1" x14ac:dyDescent="0.2">
      <c r="B5" s="702" t="s">
        <v>914</v>
      </c>
      <c r="C5" s="615" t="s">
        <v>175</v>
      </c>
      <c r="D5" s="615" t="s">
        <v>474</v>
      </c>
      <c r="E5" s="615" t="s">
        <v>475</v>
      </c>
      <c r="Q5" s="378"/>
    </row>
    <row r="6" spans="1:17" ht="15" customHeight="1" thickBot="1" x14ac:dyDescent="0.25">
      <c r="B6" s="712"/>
      <c r="C6" s="614"/>
      <c r="D6" s="614"/>
      <c r="E6" s="614"/>
      <c r="Q6" s="378"/>
    </row>
    <row r="7" spans="1:17" ht="19.5" customHeight="1" x14ac:dyDescent="0.2">
      <c r="B7" s="379" t="s">
        <v>476</v>
      </c>
      <c r="C7" s="380">
        <v>35.9</v>
      </c>
      <c r="D7" s="381">
        <v>3.5000000000000003E-2</v>
      </c>
      <c r="E7" s="382">
        <f t="shared" ref="E7:E16" si="0">(C7*D7)</f>
        <v>1.2565000000000002</v>
      </c>
      <c r="Q7" s="378"/>
    </row>
    <row r="8" spans="1:17" ht="19.5" customHeight="1" x14ac:dyDescent="0.2">
      <c r="B8" s="383" t="s">
        <v>874</v>
      </c>
      <c r="C8" s="384">
        <v>14.3</v>
      </c>
      <c r="D8" s="385">
        <v>0.35439999999999999</v>
      </c>
      <c r="E8" s="386">
        <f t="shared" si="0"/>
        <v>5.06792</v>
      </c>
      <c r="Q8" s="378"/>
    </row>
    <row r="9" spans="1:17" ht="19.5" customHeight="1" x14ac:dyDescent="0.2">
      <c r="B9" s="383" t="s">
        <v>479</v>
      </c>
      <c r="C9" s="384">
        <v>14.76</v>
      </c>
      <c r="D9" s="385">
        <v>0.10249999999999999</v>
      </c>
      <c r="E9" s="386">
        <f t="shared" si="0"/>
        <v>1.5128999999999999</v>
      </c>
      <c r="Q9" s="378"/>
    </row>
    <row r="10" spans="1:17" ht="19.5" customHeight="1" x14ac:dyDescent="0.2">
      <c r="B10" s="383" t="s">
        <v>480</v>
      </c>
      <c r="C10" s="384">
        <v>11.5</v>
      </c>
      <c r="D10" s="385">
        <v>5.79E-2</v>
      </c>
      <c r="E10" s="386">
        <f t="shared" si="0"/>
        <v>0.66585000000000005</v>
      </c>
      <c r="Q10" s="378"/>
    </row>
    <row r="11" spans="1:17" ht="19.5" customHeight="1" x14ac:dyDescent="0.2">
      <c r="B11" s="383" t="s">
        <v>478</v>
      </c>
      <c r="C11" s="384">
        <v>7.76</v>
      </c>
      <c r="D11" s="385">
        <v>0.111</v>
      </c>
      <c r="E11" s="386">
        <f t="shared" si="0"/>
        <v>0.86136000000000001</v>
      </c>
      <c r="Q11" s="378"/>
    </row>
    <row r="12" spans="1:17" ht="19.5" customHeight="1" x14ac:dyDescent="0.2">
      <c r="B12" s="383" t="s">
        <v>477</v>
      </c>
      <c r="C12" s="384">
        <v>8.2799999999999994</v>
      </c>
      <c r="D12" s="385">
        <v>0.216</v>
      </c>
      <c r="E12" s="386">
        <f t="shared" si="0"/>
        <v>1.7884799999999998</v>
      </c>
      <c r="N12" s="378"/>
      <c r="O12" s="378"/>
      <c r="P12" s="378"/>
      <c r="Q12" s="378"/>
    </row>
    <row r="13" spans="1:17" ht="19.5" customHeight="1" x14ac:dyDescent="0.2">
      <c r="B13" s="383" t="s">
        <v>481</v>
      </c>
      <c r="C13" s="384">
        <v>2.1</v>
      </c>
      <c r="D13" s="385">
        <v>0.1024</v>
      </c>
      <c r="E13" s="386">
        <f t="shared" si="0"/>
        <v>0.21504000000000001</v>
      </c>
      <c r="N13" s="378"/>
      <c r="O13" s="378"/>
      <c r="P13" s="378"/>
      <c r="Q13" s="378"/>
    </row>
    <row r="14" spans="1:17" ht="19.5" customHeight="1" x14ac:dyDescent="0.2">
      <c r="B14" s="383" t="s">
        <v>482</v>
      </c>
      <c r="C14" s="384">
        <v>2.6</v>
      </c>
      <c r="D14" s="385">
        <v>0.192</v>
      </c>
      <c r="E14" s="386">
        <f t="shared" si="0"/>
        <v>0.49920000000000003</v>
      </c>
      <c r="N14" s="378"/>
      <c r="O14" s="378"/>
      <c r="P14" s="378"/>
      <c r="Q14" s="378"/>
    </row>
    <row r="15" spans="1:17" ht="19.5" customHeight="1" x14ac:dyDescent="0.2">
      <c r="B15" s="383" t="s">
        <v>483</v>
      </c>
      <c r="C15" s="384">
        <v>2.2000000000000002</v>
      </c>
      <c r="D15" s="385">
        <v>7.0599999999999996E-2</v>
      </c>
      <c r="E15" s="386">
        <f t="shared" si="0"/>
        <v>0.15532000000000001</v>
      </c>
      <c r="N15" s="378"/>
      <c r="O15" s="378"/>
      <c r="P15" s="378"/>
      <c r="Q15" s="378"/>
    </row>
    <row r="16" spans="1:17" ht="19.5" customHeight="1" x14ac:dyDescent="0.2">
      <c r="B16" s="383" t="s">
        <v>484</v>
      </c>
      <c r="C16" s="384">
        <v>0.6</v>
      </c>
      <c r="D16" s="385">
        <v>3.6600000000000001E-2</v>
      </c>
      <c r="E16" s="386">
        <f t="shared" si="0"/>
        <v>2.196E-2</v>
      </c>
      <c r="N16" s="378"/>
      <c r="O16" s="378"/>
      <c r="P16" s="378"/>
      <c r="Q16" s="378"/>
    </row>
    <row r="17" spans="1:17" ht="19.5" customHeight="1" x14ac:dyDescent="0.25">
      <c r="B17" s="387" t="s">
        <v>154</v>
      </c>
      <c r="C17" s="388">
        <f>SUM(C7:C16)</f>
        <v>100</v>
      </c>
      <c r="D17" s="389"/>
      <c r="E17" s="390">
        <f>SUM(E7:E16)</f>
        <v>12.04453</v>
      </c>
      <c r="N17" s="378"/>
      <c r="O17" s="378"/>
      <c r="P17" s="378"/>
      <c r="Q17" s="378"/>
    </row>
    <row r="18" spans="1:17" x14ac:dyDescent="0.2">
      <c r="B18" s="231" t="s">
        <v>485</v>
      </c>
      <c r="C18" s="391"/>
      <c r="N18" s="378"/>
      <c r="O18" s="378"/>
      <c r="P18" s="378"/>
      <c r="Q18" s="378"/>
    </row>
    <row r="19" spans="1:17" x14ac:dyDescent="0.2">
      <c r="N19" s="378"/>
      <c r="O19" s="378"/>
      <c r="P19" s="378"/>
      <c r="Q19" s="378"/>
    </row>
    <row r="20" spans="1:17" ht="27" customHeight="1" x14ac:dyDescent="0.2">
      <c r="B20" s="784" t="s">
        <v>915</v>
      </c>
      <c r="C20" s="784"/>
      <c r="D20" s="784"/>
      <c r="N20" s="378"/>
      <c r="O20" s="378"/>
      <c r="P20" s="378"/>
      <c r="Q20" s="378"/>
    </row>
    <row r="21" spans="1:17" ht="15" customHeight="1" x14ac:dyDescent="0.2">
      <c r="B21" s="784"/>
      <c r="C21" s="784"/>
      <c r="D21" s="784"/>
      <c r="N21" s="378"/>
      <c r="O21" s="378"/>
      <c r="P21" s="378"/>
      <c r="Q21" s="378"/>
    </row>
    <row r="22" spans="1:17" ht="28.5" customHeight="1" x14ac:dyDescent="0.2">
      <c r="B22" s="784"/>
      <c r="C22" s="784"/>
      <c r="D22" s="784"/>
    </row>
    <row r="23" spans="1:17" ht="15" customHeight="1" x14ac:dyDescent="0.2">
      <c r="B23" s="784"/>
      <c r="C23" s="784"/>
      <c r="D23" s="784"/>
    </row>
    <row r="24" spans="1:17" ht="30" customHeight="1" x14ac:dyDescent="0.2">
      <c r="B24" s="784"/>
      <c r="C24" s="784"/>
      <c r="D24" s="784"/>
      <c r="E24" s="217" t="s">
        <v>13</v>
      </c>
    </row>
    <row r="25" spans="1:17" ht="30" customHeight="1" x14ac:dyDescent="0.2">
      <c r="B25" s="784"/>
      <c r="C25" s="784"/>
      <c r="D25" s="784"/>
    </row>
    <row r="26" spans="1:17" ht="46.15" customHeight="1" x14ac:dyDescent="0.2">
      <c r="B26" s="784"/>
      <c r="C26" s="784"/>
      <c r="D26" s="784"/>
    </row>
    <row r="27" spans="1:17" ht="15" customHeight="1" x14ac:dyDescent="0.2">
      <c r="B27" s="246"/>
      <c r="C27" s="246"/>
      <c r="D27" s="246"/>
      <c r="N27" s="378"/>
      <c r="O27" s="378"/>
      <c r="P27" s="378"/>
      <c r="Q27" s="378"/>
    </row>
    <row r="28" spans="1:17" ht="15" customHeight="1" x14ac:dyDescent="0.2">
      <c r="B28" s="246"/>
      <c r="C28" s="246"/>
      <c r="D28" s="246"/>
      <c r="N28" s="378"/>
      <c r="O28" s="378"/>
      <c r="P28" s="378"/>
      <c r="Q28" s="378"/>
    </row>
    <row r="29" spans="1:17" ht="15" customHeight="1" x14ac:dyDescent="0.2">
      <c r="B29" s="246"/>
      <c r="C29" s="246"/>
      <c r="D29" s="246"/>
      <c r="N29" s="378"/>
      <c r="O29" s="378"/>
      <c r="P29" s="378"/>
      <c r="Q29" s="378"/>
    </row>
    <row r="30" spans="1:17" ht="15" customHeight="1" x14ac:dyDescent="0.2">
      <c r="N30" s="378"/>
      <c r="O30" s="378"/>
      <c r="P30" s="378"/>
      <c r="Q30" s="378"/>
    </row>
    <row r="31" spans="1:17" x14ac:dyDescent="0.2">
      <c r="A31" s="608"/>
      <c r="B31" s="608"/>
      <c r="C31" s="608"/>
      <c r="D31" s="608"/>
      <c r="E31" s="608"/>
      <c r="F31" s="608"/>
      <c r="G31" s="608"/>
      <c r="H31" s="608"/>
      <c r="I31" s="608"/>
      <c r="J31" s="608"/>
      <c r="K31" s="608"/>
      <c r="L31" s="608"/>
      <c r="M31" s="608"/>
      <c r="N31" s="608"/>
      <c r="O31" s="608"/>
      <c r="P31" s="608"/>
      <c r="Q31" s="378"/>
    </row>
    <row r="32" spans="1:17" x14ac:dyDescent="0.2">
      <c r="A32" s="608"/>
      <c r="B32" s="608"/>
      <c r="C32" s="608"/>
      <c r="D32" s="608"/>
      <c r="E32" s="608"/>
      <c r="F32" s="608"/>
      <c r="G32" s="608"/>
      <c r="H32" s="608"/>
      <c r="I32" s="608"/>
      <c r="J32" s="608"/>
      <c r="K32" s="608"/>
      <c r="L32" s="608"/>
      <c r="M32" s="608"/>
      <c r="N32" s="608"/>
      <c r="O32" s="608"/>
      <c r="P32" s="608"/>
      <c r="Q32" s="378"/>
    </row>
    <row r="33" spans="14:17" x14ac:dyDescent="0.2">
      <c r="N33" s="378"/>
      <c r="O33" s="378"/>
      <c r="P33" s="378"/>
      <c r="Q33" s="378"/>
    </row>
    <row r="34" spans="14:17" x14ac:dyDescent="0.2">
      <c r="N34" s="378"/>
      <c r="O34" s="378"/>
      <c r="P34" s="378"/>
      <c r="Q34" s="378"/>
    </row>
    <row r="35" spans="14:17" x14ac:dyDescent="0.2">
      <c r="N35" s="378"/>
      <c r="O35" s="378"/>
      <c r="P35" s="378"/>
      <c r="Q35" s="378"/>
    </row>
    <row r="36" spans="14:17" ht="15" customHeight="1" x14ac:dyDescent="0.2">
      <c r="N36" s="378"/>
      <c r="O36" s="378"/>
      <c r="P36" s="378"/>
      <c r="Q36" s="378"/>
    </row>
    <row r="37" spans="14:17" ht="15" customHeight="1" x14ac:dyDescent="0.2">
      <c r="N37" s="378"/>
      <c r="O37" s="378"/>
      <c r="P37" s="378"/>
      <c r="Q37" s="378"/>
    </row>
    <row r="38" spans="14:17" ht="18" customHeight="1" x14ac:dyDescent="0.2">
      <c r="N38" s="378"/>
      <c r="O38" s="378"/>
      <c r="P38" s="378"/>
      <c r="Q38" s="378"/>
    </row>
    <row r="39" spans="14:17" ht="18" customHeight="1" x14ac:dyDescent="0.2">
      <c r="N39" s="378"/>
      <c r="O39" s="378"/>
      <c r="P39" s="378"/>
      <c r="Q39" s="378"/>
    </row>
    <row r="40" spans="14:17" ht="18" customHeight="1" x14ac:dyDescent="0.2">
      <c r="N40" s="378"/>
      <c r="O40" s="378"/>
      <c r="P40" s="378"/>
      <c r="Q40" s="378"/>
    </row>
    <row r="41" spans="14:17" ht="18" customHeight="1" x14ac:dyDescent="0.2">
      <c r="N41" s="378"/>
      <c r="O41" s="378"/>
      <c r="P41" s="378"/>
      <c r="Q41" s="378"/>
    </row>
    <row r="42" spans="14:17" ht="18" customHeight="1" x14ac:dyDescent="0.2">
      <c r="N42" s="378"/>
      <c r="O42" s="378"/>
      <c r="P42" s="378"/>
      <c r="Q42" s="378"/>
    </row>
    <row r="43" spans="14:17" x14ac:dyDescent="0.2">
      <c r="N43" s="378"/>
      <c r="O43" s="378"/>
      <c r="P43" s="378"/>
      <c r="Q43" s="378"/>
    </row>
    <row r="44" spans="14:17" x14ac:dyDescent="0.2">
      <c r="N44" s="378"/>
      <c r="O44" s="378"/>
      <c r="P44" s="378"/>
      <c r="Q44" s="378"/>
    </row>
    <row r="45" spans="14:17" x14ac:dyDescent="0.2">
      <c r="N45" s="378"/>
      <c r="O45" s="378"/>
      <c r="P45" s="378"/>
      <c r="Q45" s="378"/>
    </row>
    <row r="46" spans="14:17" x14ac:dyDescent="0.2">
      <c r="N46" s="378"/>
      <c r="O46" s="378"/>
      <c r="P46" s="378"/>
      <c r="Q46" s="378"/>
    </row>
    <row r="47" spans="14:17" x14ac:dyDescent="0.2">
      <c r="N47" s="378"/>
      <c r="O47" s="378"/>
      <c r="P47" s="378"/>
      <c r="Q47" s="378"/>
    </row>
    <row r="48" spans="14:17" x14ac:dyDescent="0.2">
      <c r="N48" s="378"/>
      <c r="O48" s="378"/>
      <c r="P48" s="378"/>
      <c r="Q48" s="378"/>
    </row>
    <row r="50" spans="2:11" ht="15" customHeight="1" x14ac:dyDescent="0.2"/>
    <row r="52" spans="2:11" ht="18.75" customHeight="1" x14ac:dyDescent="0.2">
      <c r="J52" s="782"/>
      <c r="K52" s="783"/>
    </row>
    <row r="53" spans="2:11" x14ac:dyDescent="0.2">
      <c r="J53" s="783"/>
      <c r="K53" s="783"/>
    </row>
    <row r="54" spans="2:11" x14ac:dyDescent="0.2">
      <c r="J54" s="783"/>
      <c r="K54" s="783"/>
    </row>
    <row r="55" spans="2:11" x14ac:dyDescent="0.2">
      <c r="J55" s="783"/>
      <c r="K55" s="783"/>
    </row>
    <row r="56" spans="2:11" x14ac:dyDescent="0.2">
      <c r="J56" s="783"/>
      <c r="K56" s="783"/>
    </row>
    <row r="57" spans="2:11" x14ac:dyDescent="0.2">
      <c r="J57" s="783"/>
      <c r="K57" s="783"/>
    </row>
    <row r="58" spans="2:11" x14ac:dyDescent="0.2">
      <c r="J58" s="783"/>
      <c r="K58" s="783"/>
    </row>
    <row r="59" spans="2:11" x14ac:dyDescent="0.2">
      <c r="J59" s="783"/>
      <c r="K59" s="783"/>
    </row>
    <row r="60" spans="2:11" x14ac:dyDescent="0.2">
      <c r="J60" s="783"/>
      <c r="K60" s="783"/>
    </row>
    <row r="61" spans="2:11" x14ac:dyDescent="0.2">
      <c r="B61" s="279"/>
    </row>
  </sheetData>
  <sheetProtection algorithmName="SHA-512" hashValue="pPk8Qm4gSnwc70LOnyrxLYZskS1kwPyzg9n0B2Ov/eO3FUF33sx58VfTbpw/7Dd2I5hRrq5VwqueM4UzD6BZDA==" saltValue="h8euWd3nbmQKHQqRSjillg==" spinCount="100000" sheet="1" objects="1" scenarios="1"/>
  <mergeCells count="8">
    <mergeCell ref="A1:P2"/>
    <mergeCell ref="A31:P32"/>
    <mergeCell ref="J52:K60"/>
    <mergeCell ref="E5:E6"/>
    <mergeCell ref="B5:B6"/>
    <mergeCell ref="C5:C6"/>
    <mergeCell ref="D5:D6"/>
    <mergeCell ref="B20:D2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W233"/>
  <sheetViews>
    <sheetView showGridLines="0" zoomScale="80" zoomScaleNormal="80" workbookViewId="0">
      <selection activeCell="B3" sqref="B3"/>
    </sheetView>
  </sheetViews>
  <sheetFormatPr baseColWidth="10" defaultColWidth="11.42578125" defaultRowHeight="14.25" x14ac:dyDescent="0.2"/>
  <cols>
    <col min="1" max="1" width="2" style="217" customWidth="1"/>
    <col min="2" max="2" width="19.5703125" style="217" bestFit="1" customWidth="1"/>
    <col min="3" max="3" width="19.5703125" style="217" customWidth="1"/>
    <col min="4" max="4" width="18.7109375" style="217" bestFit="1" customWidth="1"/>
    <col min="5" max="5" width="17.85546875" style="217" bestFit="1" customWidth="1"/>
    <col min="6" max="6" width="18.7109375" style="217" customWidth="1"/>
    <col min="7" max="7" width="20.42578125" style="217" customWidth="1"/>
    <col min="8" max="8" width="22" style="217" customWidth="1"/>
    <col min="9" max="9" width="18" style="217" customWidth="1"/>
    <col min="10" max="10" width="14.28515625" style="217" customWidth="1"/>
    <col min="11" max="11" width="14.5703125" style="217" bestFit="1" customWidth="1"/>
    <col min="12" max="12" width="11.7109375" style="217" customWidth="1"/>
    <col min="13" max="13" width="14.42578125" style="217" customWidth="1"/>
    <col min="14" max="14" width="12.28515625" style="217" customWidth="1"/>
    <col min="15" max="16" width="17.5703125" style="217" customWidth="1"/>
    <col min="17" max="17" width="14.42578125" style="246" bestFit="1" customWidth="1"/>
    <col min="18" max="18" width="12.42578125" style="217" bestFit="1" customWidth="1"/>
    <col min="19" max="19" width="11.5703125" style="217" bestFit="1" customWidth="1"/>
    <col min="20" max="20" width="9.85546875" style="217" bestFit="1" customWidth="1"/>
    <col min="21" max="21" width="14.42578125" style="217" bestFit="1" customWidth="1"/>
    <col min="22" max="22" width="12.42578125" style="217" bestFit="1" customWidth="1"/>
    <col min="23" max="23" width="13.42578125" style="217" bestFit="1" customWidth="1"/>
    <col min="24" max="16384" width="11.42578125" style="217"/>
  </cols>
  <sheetData>
    <row r="1" spans="1:16" ht="15" customHeight="1" x14ac:dyDescent="0.2">
      <c r="A1" s="608" t="s">
        <v>486</v>
      </c>
      <c r="B1" s="608"/>
      <c r="C1" s="608"/>
      <c r="D1" s="608"/>
      <c r="E1" s="608"/>
      <c r="F1" s="608"/>
      <c r="G1" s="608"/>
      <c r="H1" s="608"/>
      <c r="I1" s="608"/>
      <c r="J1" s="608"/>
      <c r="K1" s="608"/>
      <c r="L1" s="608"/>
      <c r="M1" s="608"/>
      <c r="N1" s="608"/>
      <c r="O1" s="608"/>
      <c r="P1" s="608"/>
    </row>
    <row r="2" spans="1:16" ht="15" customHeight="1" x14ac:dyDescent="0.2">
      <c r="A2" s="608"/>
      <c r="B2" s="608"/>
      <c r="C2" s="608"/>
      <c r="D2" s="608"/>
      <c r="E2" s="608"/>
      <c r="F2" s="608"/>
      <c r="G2" s="608"/>
      <c r="H2" s="608"/>
      <c r="I2" s="608"/>
      <c r="J2" s="608"/>
      <c r="K2" s="608"/>
      <c r="L2" s="608"/>
      <c r="M2" s="608"/>
      <c r="N2" s="608"/>
      <c r="O2" s="608"/>
      <c r="P2" s="608"/>
    </row>
    <row r="3" spans="1:16" ht="15" customHeight="1" x14ac:dyDescent="0.2">
      <c r="B3" s="219"/>
      <c r="D3" s="376"/>
      <c r="E3" s="376"/>
      <c r="M3" s="328" t="s">
        <v>4</v>
      </c>
      <c r="O3" s="428" t="s">
        <v>988</v>
      </c>
    </row>
    <row r="4" spans="1:16" ht="15" customHeight="1" x14ac:dyDescent="0.2">
      <c r="B4" s="219"/>
      <c r="D4" s="376"/>
      <c r="E4" s="376"/>
      <c r="M4" s="328"/>
      <c r="O4" s="280"/>
    </row>
    <row r="5" spans="1:16" ht="15" customHeight="1" x14ac:dyDescent="0.2">
      <c r="B5" s="798" t="s">
        <v>0</v>
      </c>
      <c r="C5" s="798" t="s">
        <v>44</v>
      </c>
      <c r="D5" s="376"/>
      <c r="E5" s="376"/>
      <c r="M5" s="328"/>
      <c r="O5" s="280"/>
    </row>
    <row r="6" spans="1:16" ht="15" customHeight="1" thickBot="1" x14ac:dyDescent="0.25">
      <c r="B6" s="799"/>
      <c r="C6" s="799" t="s">
        <v>487</v>
      </c>
      <c r="D6" s="376"/>
      <c r="E6" s="376"/>
      <c r="M6" s="328"/>
      <c r="O6" s="280"/>
    </row>
    <row r="7" spans="1:16" ht="15" hidden="1" customHeight="1" x14ac:dyDescent="0.2">
      <c r="B7" s="392">
        <v>43160</v>
      </c>
      <c r="C7" s="393">
        <v>2.9999999999999997E-4</v>
      </c>
      <c r="D7" s="376"/>
      <c r="E7" s="376"/>
      <c r="M7" s="328"/>
      <c r="O7" s="280"/>
    </row>
    <row r="8" spans="1:16" ht="15" hidden="1" customHeight="1" x14ac:dyDescent="0.2">
      <c r="B8" s="392">
        <v>43191</v>
      </c>
      <c r="C8" s="393">
        <v>-1.2999999999999999E-3</v>
      </c>
      <c r="D8" s="376"/>
      <c r="E8" s="376"/>
      <c r="M8" s="328"/>
      <c r="O8" s="280"/>
    </row>
    <row r="9" spans="1:16" ht="15" hidden="1" customHeight="1" x14ac:dyDescent="0.2">
      <c r="B9" s="392">
        <v>43221</v>
      </c>
      <c r="C9" s="393">
        <v>6.4000000000000003E-3</v>
      </c>
      <c r="D9" s="376"/>
      <c r="E9" s="376"/>
      <c r="M9" s="328"/>
      <c r="O9" s="280"/>
    </row>
    <row r="10" spans="1:16" ht="15" hidden="1" customHeight="1" x14ac:dyDescent="0.2">
      <c r="B10" s="392">
        <v>43252</v>
      </c>
      <c r="C10" s="393">
        <v>7.7999999999999996E-3</v>
      </c>
      <c r="D10" s="376"/>
      <c r="E10" s="376"/>
      <c r="M10" s="328"/>
      <c r="O10" s="280"/>
    </row>
    <row r="11" spans="1:16" ht="15" hidden="1" customHeight="1" x14ac:dyDescent="0.2">
      <c r="B11" s="392">
        <v>43282</v>
      </c>
      <c r="C11" s="393">
        <v>4.0000000000000002E-4</v>
      </c>
      <c r="D11" s="376"/>
      <c r="E11" s="376"/>
      <c r="M11" s="328"/>
      <c r="O11" s="280"/>
    </row>
    <row r="12" spans="1:16" ht="15" hidden="1" customHeight="1" x14ac:dyDescent="0.2">
      <c r="B12" s="392">
        <v>43313</v>
      </c>
      <c r="C12" s="393">
        <v>1E-3</v>
      </c>
      <c r="D12" s="376"/>
      <c r="E12" s="376"/>
      <c r="M12" s="328"/>
      <c r="O12" s="280"/>
    </row>
    <row r="13" spans="1:16" ht="15" hidden="1" customHeight="1" x14ac:dyDescent="0.2">
      <c r="B13" s="392">
        <v>43344</v>
      </c>
      <c r="C13" s="393">
        <v>6.4000000000000003E-3</v>
      </c>
      <c r="D13" s="376"/>
      <c r="E13" s="376"/>
      <c r="M13" s="328"/>
      <c r="O13" s="280"/>
    </row>
    <row r="14" spans="1:16" ht="15" hidden="1" customHeight="1" x14ac:dyDescent="0.2">
      <c r="B14" s="392">
        <v>43374</v>
      </c>
      <c r="C14" s="393">
        <v>5.7000000000000002E-3</v>
      </c>
      <c r="D14" s="376"/>
      <c r="E14" s="376"/>
      <c r="M14" s="328"/>
      <c r="O14" s="280"/>
    </row>
    <row r="15" spans="1:16" ht="15" hidden="1" customHeight="1" x14ac:dyDescent="0.2">
      <c r="B15" s="392">
        <v>43405</v>
      </c>
      <c r="C15" s="393">
        <v>6.3E-3</v>
      </c>
      <c r="D15" s="376"/>
      <c r="E15" s="376"/>
      <c r="M15" s="328"/>
      <c r="O15" s="280"/>
    </row>
    <row r="16" spans="1:16" ht="15" hidden="1" customHeight="1" x14ac:dyDescent="0.2">
      <c r="B16" s="392">
        <v>43435</v>
      </c>
      <c r="C16" s="393">
        <v>2E-3</v>
      </c>
      <c r="D16" s="376"/>
      <c r="E16" s="376"/>
      <c r="M16" s="328"/>
      <c r="O16" s="280"/>
    </row>
    <row r="17" spans="2:15" ht="15" hidden="1" customHeight="1" x14ac:dyDescent="0.2">
      <c r="B17" s="392">
        <v>43466</v>
      </c>
      <c r="C17" s="393">
        <v>5.7000000000000002E-3</v>
      </c>
      <c r="D17" s="376"/>
      <c r="E17" s="376"/>
      <c r="M17" s="328"/>
      <c r="O17" s="280"/>
    </row>
    <row r="18" spans="2:15" ht="15" hidden="1" customHeight="1" x14ac:dyDescent="0.2">
      <c r="B18" s="392">
        <v>43497</v>
      </c>
      <c r="C18" s="393">
        <v>6.1000000000000004E-3</v>
      </c>
      <c r="D18" s="376"/>
      <c r="E18" s="376"/>
      <c r="M18" s="328"/>
      <c r="O18" s="280"/>
    </row>
    <row r="19" spans="2:15" ht="15" hidden="1" customHeight="1" x14ac:dyDescent="0.2">
      <c r="B19" s="392">
        <v>43525</v>
      </c>
      <c r="C19" s="393">
        <v>3.3E-3</v>
      </c>
      <c r="D19" s="376"/>
      <c r="E19" s="376"/>
      <c r="M19" s="328"/>
      <c r="O19" s="280"/>
    </row>
    <row r="20" spans="2:15" ht="15" hidden="1" customHeight="1" x14ac:dyDescent="0.2">
      <c r="B20" s="392">
        <v>43556</v>
      </c>
      <c r="C20" s="393">
        <v>1.6000000000000001E-3</v>
      </c>
      <c r="D20" s="376"/>
      <c r="E20" s="376"/>
      <c r="M20" s="328"/>
      <c r="O20" s="280"/>
    </row>
    <row r="21" spans="2:15" ht="15" hidden="1" customHeight="1" x14ac:dyDescent="0.2">
      <c r="B21" s="392">
        <v>43586</v>
      </c>
      <c r="C21" s="393">
        <v>2.3999999999999998E-3</v>
      </c>
      <c r="D21" s="376"/>
      <c r="E21" s="376"/>
      <c r="M21" s="328"/>
      <c r="O21" s="280"/>
    </row>
    <row r="22" spans="2:15" ht="15" hidden="1" customHeight="1" x14ac:dyDescent="0.2">
      <c r="B22" s="392">
        <v>43617</v>
      </c>
      <c r="C22" s="393">
        <v>4.0000000000000002E-4</v>
      </c>
      <c r="D22" s="376"/>
      <c r="E22" s="376"/>
      <c r="M22" s="328"/>
      <c r="O22" s="280"/>
    </row>
    <row r="23" spans="2:15" ht="15" hidden="1" customHeight="1" x14ac:dyDescent="0.2">
      <c r="B23" s="392">
        <v>43647</v>
      </c>
      <c r="C23" s="393">
        <v>5.1999999999999998E-3</v>
      </c>
      <c r="K23" s="394"/>
      <c r="L23" s="394"/>
      <c r="M23" s="394"/>
      <c r="N23" s="394"/>
      <c r="O23" s="280"/>
    </row>
    <row r="24" spans="2:15" ht="15" hidden="1" customHeight="1" x14ac:dyDescent="0.2">
      <c r="B24" s="392">
        <v>43678</v>
      </c>
      <c r="C24" s="393">
        <v>4.1000000000000003E-3</v>
      </c>
      <c r="K24" s="394"/>
      <c r="L24" s="394"/>
      <c r="M24" s="394"/>
      <c r="N24" s="394"/>
      <c r="O24" s="280"/>
    </row>
    <row r="25" spans="2:15" ht="15" hidden="1" customHeight="1" x14ac:dyDescent="0.2">
      <c r="B25" s="392">
        <v>43709</v>
      </c>
      <c r="C25" s="393">
        <v>4.7000000000000002E-3</v>
      </c>
      <c r="K25" s="394"/>
      <c r="L25" s="394"/>
      <c r="M25" s="394"/>
      <c r="N25" s="394"/>
      <c r="O25" s="280"/>
    </row>
    <row r="26" spans="2:15" ht="15" hidden="1" customHeight="1" x14ac:dyDescent="0.2">
      <c r="B26" s="392">
        <v>43739</v>
      </c>
      <c r="C26" s="393">
        <v>1.2999999999999999E-3</v>
      </c>
      <c r="K26" s="394"/>
      <c r="L26" s="394"/>
      <c r="M26" s="394"/>
      <c r="N26" s="394"/>
      <c r="O26" s="280"/>
    </row>
    <row r="27" spans="2:15" ht="15" hidden="1" customHeight="1" x14ac:dyDescent="0.2">
      <c r="B27" s="392">
        <v>43770</v>
      </c>
      <c r="C27" s="393">
        <v>-5.9999999999999995E-4</v>
      </c>
      <c r="K27" s="394"/>
      <c r="L27" s="394"/>
      <c r="M27" s="394"/>
      <c r="N27" s="394"/>
      <c r="O27" s="280"/>
    </row>
    <row r="28" spans="2:15" ht="15" hidden="1" customHeight="1" x14ac:dyDescent="0.2">
      <c r="B28" s="392">
        <v>43800</v>
      </c>
      <c r="C28" s="393">
        <v>4.0000000000000002E-4</v>
      </c>
      <c r="K28" s="394"/>
      <c r="L28" s="394"/>
      <c r="M28" s="394"/>
      <c r="N28" s="394"/>
      <c r="O28" s="280"/>
    </row>
    <row r="29" spans="2:15" ht="15" hidden="1" customHeight="1" x14ac:dyDescent="0.2">
      <c r="B29" s="392">
        <v>43831</v>
      </c>
      <c r="C29" s="393">
        <v>1.61E-2</v>
      </c>
      <c r="K29" s="394"/>
      <c r="L29" s="394"/>
      <c r="M29" s="394"/>
      <c r="N29" s="394"/>
      <c r="O29" s="280"/>
    </row>
    <row r="30" spans="2:15" ht="15" hidden="1" customHeight="1" x14ac:dyDescent="0.2">
      <c r="B30" s="392">
        <v>43862</v>
      </c>
      <c r="C30" s="393">
        <v>5.0000000000000001E-3</v>
      </c>
      <c r="K30" s="394"/>
      <c r="L30" s="394"/>
      <c r="M30" s="394"/>
      <c r="N30" s="394"/>
      <c r="O30" s="280"/>
    </row>
    <row r="31" spans="2:15" ht="15" hidden="1" customHeight="1" x14ac:dyDescent="0.2">
      <c r="B31" s="392">
        <v>43891</v>
      </c>
      <c r="C31" s="393">
        <v>-2.4899999999999999E-2</v>
      </c>
      <c r="K31" s="394"/>
      <c r="L31" s="394"/>
      <c r="M31" s="394"/>
      <c r="N31" s="394"/>
      <c r="O31" s="280"/>
    </row>
    <row r="32" spans="2:15" ht="15" hidden="1" customHeight="1" x14ac:dyDescent="0.2">
      <c r="B32" s="392">
        <v>43922</v>
      </c>
      <c r="C32" s="393">
        <v>-8.5900000000000004E-2</v>
      </c>
      <c r="K32" s="394"/>
      <c r="L32" s="394"/>
      <c r="M32" s="394"/>
      <c r="N32" s="394"/>
      <c r="O32" s="280"/>
    </row>
    <row r="33" spans="2:15" ht="15" hidden="1" customHeight="1" x14ac:dyDescent="0.2">
      <c r="B33" s="392">
        <v>43952</v>
      </c>
      <c r="C33" s="393">
        <v>-1.2800000000000001E-2</v>
      </c>
      <c r="K33" s="394"/>
      <c r="L33" s="394"/>
      <c r="M33" s="394"/>
      <c r="N33" s="394"/>
      <c r="O33" s="280"/>
    </row>
    <row r="34" spans="2:15" ht="15" hidden="1" customHeight="1" x14ac:dyDescent="0.2">
      <c r="B34" s="392">
        <v>43983</v>
      </c>
      <c r="C34" s="393">
        <v>8.6199999999999999E-2</v>
      </c>
      <c r="K34" s="394"/>
      <c r="L34" s="394"/>
      <c r="M34" s="394"/>
      <c r="N34" s="394"/>
      <c r="O34" s="280"/>
    </row>
    <row r="35" spans="2:15" ht="15" hidden="1" customHeight="1" x14ac:dyDescent="0.2">
      <c r="B35" s="392">
        <v>44013</v>
      </c>
      <c r="C35" s="393">
        <v>7.7999999999999996E-3</v>
      </c>
      <c r="K35" s="394"/>
      <c r="L35" s="394"/>
      <c r="M35" s="394"/>
      <c r="N35" s="394"/>
      <c r="O35" s="280"/>
    </row>
    <row r="36" spans="2:15" ht="15" hidden="1" customHeight="1" x14ac:dyDescent="0.2">
      <c r="B36" s="392">
        <v>44044</v>
      </c>
      <c r="C36" s="393">
        <v>-2.0999999999999999E-3</v>
      </c>
      <c r="K36" s="394"/>
      <c r="L36" s="394"/>
      <c r="M36" s="394"/>
      <c r="N36" s="394"/>
      <c r="O36" s="280"/>
    </row>
    <row r="37" spans="2:15" ht="15" hidden="1" customHeight="1" x14ac:dyDescent="0.2">
      <c r="B37" s="392">
        <v>44075</v>
      </c>
      <c r="C37" s="393">
        <v>-1.5E-3</v>
      </c>
      <c r="K37" s="394"/>
      <c r="L37" s="394"/>
      <c r="M37" s="394"/>
      <c r="N37" s="394"/>
      <c r="O37" s="280"/>
    </row>
    <row r="38" spans="2:15" ht="15" hidden="1" customHeight="1" x14ac:dyDescent="0.2">
      <c r="B38" s="392">
        <v>44105</v>
      </c>
      <c r="C38" s="393">
        <v>-5.0000000000000001E-4</v>
      </c>
      <c r="K38" s="394"/>
      <c r="L38" s="394"/>
      <c r="M38" s="394"/>
      <c r="N38" s="394"/>
      <c r="O38" s="280"/>
    </row>
    <row r="39" spans="2:15" ht="15" hidden="1" customHeight="1" x14ac:dyDescent="0.2">
      <c r="B39" s="392">
        <v>44136</v>
      </c>
      <c r="C39" s="393">
        <v>-2.5999999999999999E-3</v>
      </c>
      <c r="K39" s="394"/>
      <c r="L39" s="394"/>
      <c r="M39" s="394"/>
      <c r="N39" s="394"/>
      <c r="O39" s="280"/>
    </row>
    <row r="40" spans="2:15" ht="18" hidden="1" customHeight="1" x14ac:dyDescent="0.2">
      <c r="B40" s="395">
        <v>44166</v>
      </c>
      <c r="C40" s="396">
        <v>-3.2000000000000002E-3</v>
      </c>
      <c r="K40" s="394"/>
      <c r="L40" s="394"/>
      <c r="M40" s="394"/>
      <c r="N40" s="394"/>
      <c r="O40" s="280"/>
    </row>
    <row r="41" spans="2:15" ht="18" hidden="1" customHeight="1" x14ac:dyDescent="0.2">
      <c r="B41" s="397">
        <v>44197</v>
      </c>
      <c r="C41" s="398">
        <v>1.0200000000000001E-2</v>
      </c>
      <c r="K41" s="394"/>
      <c r="L41" s="394"/>
      <c r="M41" s="394"/>
      <c r="N41" s="394"/>
      <c r="O41" s="280"/>
    </row>
    <row r="42" spans="2:15" ht="18" hidden="1" customHeight="1" x14ac:dyDescent="0.2">
      <c r="B42" s="397">
        <v>44228</v>
      </c>
      <c r="C42" s="398">
        <v>9.1000000000000004E-3</v>
      </c>
      <c r="K42" s="394"/>
      <c r="L42" s="394"/>
      <c r="M42" s="394"/>
      <c r="N42" s="394"/>
      <c r="O42" s="280"/>
    </row>
    <row r="43" spans="2:15" ht="18" hidden="1" customHeight="1" x14ac:dyDescent="0.2">
      <c r="B43" s="397">
        <v>44256</v>
      </c>
      <c r="C43" s="398">
        <v>6.4999999999999997E-3</v>
      </c>
      <c r="K43" s="394"/>
      <c r="L43" s="394"/>
      <c r="M43" s="394"/>
      <c r="N43" s="394"/>
      <c r="O43" s="280"/>
    </row>
    <row r="44" spans="2:15" ht="18" hidden="1" customHeight="1" x14ac:dyDescent="0.2">
      <c r="B44" s="397">
        <v>44287</v>
      </c>
      <c r="C44" s="398">
        <v>4.5999999999999999E-3</v>
      </c>
      <c r="K44" s="394"/>
      <c r="L44" s="394"/>
      <c r="M44" s="394"/>
      <c r="N44" s="394"/>
      <c r="O44" s="280"/>
    </row>
    <row r="45" spans="2:15" ht="18" hidden="1" customHeight="1" x14ac:dyDescent="0.2">
      <c r="B45" s="397">
        <v>44317</v>
      </c>
      <c r="C45" s="398">
        <v>2.3E-3</v>
      </c>
      <c r="K45" s="394"/>
      <c r="L45" s="394"/>
      <c r="M45" s="394"/>
      <c r="N45" s="394"/>
      <c r="O45" s="280"/>
    </row>
    <row r="46" spans="2:15" ht="18" hidden="1" customHeight="1" x14ac:dyDescent="0.2">
      <c r="B46" s="397">
        <v>44348</v>
      </c>
      <c r="C46" s="398">
        <v>6.9999999999999999E-4</v>
      </c>
      <c r="K46" s="394"/>
      <c r="L46" s="394"/>
      <c r="M46" s="394"/>
      <c r="N46" s="394"/>
      <c r="O46" s="280"/>
    </row>
    <row r="47" spans="2:15" ht="18" hidden="1" customHeight="1" x14ac:dyDescent="0.2">
      <c r="B47" s="397">
        <v>44378</v>
      </c>
      <c r="C47" s="398">
        <v>2.3E-3</v>
      </c>
      <c r="K47" s="394"/>
      <c r="L47" s="394"/>
      <c r="M47" s="394"/>
      <c r="N47" s="394"/>
      <c r="O47" s="280"/>
    </row>
    <row r="48" spans="2:15" ht="18" hidden="1" customHeight="1" x14ac:dyDescent="0.2">
      <c r="B48" s="397">
        <v>44409</v>
      </c>
      <c r="C48" s="398">
        <v>3.8E-3</v>
      </c>
      <c r="K48" s="394"/>
      <c r="L48" s="394"/>
      <c r="M48" s="394"/>
      <c r="N48" s="394"/>
      <c r="O48" s="280"/>
    </row>
    <row r="49" spans="2:15" ht="18" hidden="1" customHeight="1" x14ac:dyDescent="0.2">
      <c r="B49" s="397">
        <v>44440</v>
      </c>
      <c r="C49" s="398">
        <v>7.0000000000000001E-3</v>
      </c>
      <c r="K49" s="394"/>
      <c r="L49" s="394"/>
      <c r="M49" s="394"/>
      <c r="N49" s="394"/>
      <c r="O49" s="280"/>
    </row>
    <row r="50" spans="2:15" ht="18" hidden="1" customHeight="1" x14ac:dyDescent="0.2">
      <c r="B50" s="397">
        <v>44470</v>
      </c>
      <c r="C50" s="398">
        <v>3.3E-3</v>
      </c>
      <c r="K50" s="394"/>
      <c r="L50" s="394"/>
      <c r="M50" s="394"/>
      <c r="N50" s="394"/>
      <c r="O50" s="280"/>
    </row>
    <row r="51" spans="2:15" ht="18" hidden="1" customHeight="1" x14ac:dyDescent="0.2">
      <c r="B51" s="397">
        <v>44501</v>
      </c>
      <c r="C51" s="398">
        <v>3.5999999999999999E-3</v>
      </c>
      <c r="K51" s="394"/>
      <c r="L51" s="394"/>
      <c r="M51" s="394"/>
      <c r="N51" s="394"/>
      <c r="O51" s="280"/>
    </row>
    <row r="52" spans="2:15" ht="18.75" hidden="1" customHeight="1" x14ac:dyDescent="0.2">
      <c r="B52" s="397">
        <v>44531</v>
      </c>
      <c r="C52" s="398">
        <v>1.0500000000000001E-2</v>
      </c>
      <c r="K52" s="394"/>
      <c r="L52" s="394"/>
      <c r="M52" s="394"/>
      <c r="N52" s="394"/>
      <c r="O52" s="280"/>
    </row>
    <row r="53" spans="2:15" ht="18.75" hidden="1" customHeight="1" x14ac:dyDescent="0.2">
      <c r="B53" s="397">
        <v>44562</v>
      </c>
      <c r="C53" s="398">
        <v>2.64E-2</v>
      </c>
      <c r="K53" s="394"/>
      <c r="L53" s="394"/>
      <c r="M53" s="394"/>
      <c r="N53" s="394"/>
      <c r="O53" s="280"/>
    </row>
    <row r="54" spans="2:15" ht="18.75" hidden="1" customHeight="1" x14ac:dyDescent="0.2">
      <c r="B54" s="397">
        <v>44593</v>
      </c>
      <c r="C54" s="398">
        <v>7.0000000000000001E-3</v>
      </c>
      <c r="K54" s="394"/>
      <c r="L54" s="394"/>
      <c r="M54" s="394"/>
      <c r="N54" s="394"/>
      <c r="O54" s="280"/>
    </row>
    <row r="55" spans="2:15" ht="18.75" hidden="1" customHeight="1" x14ac:dyDescent="0.2">
      <c r="B55" s="397">
        <v>44621</v>
      </c>
      <c r="C55" s="398">
        <v>4.1000000000000003E-3</v>
      </c>
      <c r="K55" s="394"/>
      <c r="L55" s="394"/>
      <c r="M55" s="394"/>
      <c r="N55" s="394"/>
      <c r="O55" s="280"/>
    </row>
    <row r="56" spans="2:15" ht="18" customHeight="1" x14ac:dyDescent="0.2">
      <c r="B56" s="397">
        <v>44652</v>
      </c>
      <c r="C56" s="398">
        <v>4.1000000000000003E-3</v>
      </c>
      <c r="K56" s="394"/>
      <c r="L56" s="394"/>
      <c r="M56" s="394"/>
      <c r="N56" s="394"/>
      <c r="O56" s="280"/>
    </row>
    <row r="57" spans="2:15" ht="18" customHeight="1" x14ac:dyDescent="0.2">
      <c r="B57" s="397">
        <v>44682</v>
      </c>
      <c r="C57" s="398">
        <v>5.1000000000000004E-3</v>
      </c>
      <c r="K57" s="394"/>
      <c r="L57" s="394"/>
      <c r="M57" s="394"/>
      <c r="N57" s="394"/>
      <c r="O57" s="280"/>
    </row>
    <row r="58" spans="2:15" ht="18" customHeight="1" x14ac:dyDescent="0.2">
      <c r="B58" s="397">
        <v>44713</v>
      </c>
      <c r="C58" s="398">
        <v>6.4999999999999997E-3</v>
      </c>
      <c r="K58" s="394"/>
      <c r="L58" s="394"/>
      <c r="M58" s="394"/>
      <c r="N58" s="394"/>
      <c r="O58" s="280"/>
    </row>
    <row r="59" spans="2:15" ht="18" customHeight="1" x14ac:dyDescent="0.2">
      <c r="B59" s="397">
        <v>44743</v>
      </c>
      <c r="C59" s="398">
        <v>1.66E-2</v>
      </c>
      <c r="K59" s="394"/>
      <c r="L59" s="394"/>
      <c r="M59" s="394"/>
      <c r="N59" s="394"/>
      <c r="O59" s="280"/>
    </row>
    <row r="60" spans="2:15" ht="18" customHeight="1" x14ac:dyDescent="0.2">
      <c r="B60" s="397">
        <v>44774</v>
      </c>
      <c r="C60" s="398">
        <v>1.01E-2</v>
      </c>
      <c r="K60" s="394"/>
      <c r="L60" s="394"/>
      <c r="M60" s="394"/>
      <c r="N60" s="394"/>
      <c r="O60" s="280"/>
    </row>
    <row r="61" spans="2:15" ht="18" customHeight="1" x14ac:dyDescent="0.2">
      <c r="B61" s="397">
        <v>44805</v>
      </c>
      <c r="C61" s="398">
        <v>5.4999999999999997E-3</v>
      </c>
      <c r="K61" s="394"/>
      <c r="L61" s="394"/>
      <c r="M61" s="394"/>
      <c r="N61" s="394"/>
      <c r="O61" s="280"/>
    </row>
    <row r="62" spans="2:15" ht="18" customHeight="1" x14ac:dyDescent="0.2">
      <c r="B62" s="397">
        <v>44835</v>
      </c>
      <c r="C62" s="398">
        <v>7.6E-3</v>
      </c>
      <c r="K62" s="394"/>
      <c r="L62" s="394"/>
      <c r="M62" s="394"/>
      <c r="N62" s="394"/>
      <c r="O62" s="280"/>
    </row>
    <row r="63" spans="2:15" ht="18" customHeight="1" x14ac:dyDescent="0.2">
      <c r="B63" s="397">
        <v>44866</v>
      </c>
      <c r="C63" s="398">
        <v>9.4000000000000004E-3</v>
      </c>
      <c r="K63" s="394"/>
      <c r="L63" s="394"/>
      <c r="M63" s="394"/>
      <c r="N63" s="394"/>
      <c r="O63" s="280"/>
    </row>
    <row r="64" spans="2:15" ht="18" customHeight="1" x14ac:dyDescent="0.2">
      <c r="B64" s="397">
        <v>44896</v>
      </c>
      <c r="C64" s="398">
        <v>4.5999999999999999E-3</v>
      </c>
      <c r="K64" s="394"/>
      <c r="L64" s="394"/>
      <c r="M64" s="394"/>
      <c r="N64" s="394"/>
      <c r="O64" s="280"/>
    </row>
    <row r="65" spans="2:16" ht="18" customHeight="1" x14ac:dyDescent="0.2">
      <c r="B65" s="397">
        <v>44927</v>
      </c>
      <c r="C65" s="398">
        <v>2.52E-2</v>
      </c>
      <c r="K65" s="394"/>
      <c r="L65" s="394"/>
      <c r="M65" s="394"/>
      <c r="N65" s="394"/>
      <c r="O65" s="280"/>
    </row>
    <row r="66" spans="2:16" ht="18" customHeight="1" x14ac:dyDescent="0.2">
      <c r="B66" s="397">
        <v>44958</v>
      </c>
      <c r="C66" s="398">
        <v>1.1599999999999999E-2</v>
      </c>
      <c r="K66" s="394"/>
      <c r="L66" s="394"/>
      <c r="M66" s="394"/>
      <c r="N66" s="394"/>
      <c r="O66" s="280"/>
    </row>
    <row r="67" spans="2:16" ht="18" customHeight="1" x14ac:dyDescent="0.2">
      <c r="B67" s="397">
        <v>44986</v>
      </c>
      <c r="C67" s="398">
        <v>-4.0000000000000002E-4</v>
      </c>
      <c r="K67" s="394"/>
      <c r="L67" s="394"/>
      <c r="M67" s="394"/>
      <c r="N67" s="394"/>
      <c r="O67" s="280"/>
    </row>
    <row r="68" spans="2:16" ht="15" customHeight="1" x14ac:dyDescent="0.2">
      <c r="B68" s="231" t="s">
        <v>10</v>
      </c>
      <c r="C68" s="393"/>
      <c r="K68" s="394"/>
      <c r="L68" s="394"/>
      <c r="M68" s="394"/>
      <c r="N68" s="394"/>
      <c r="O68" s="280"/>
    </row>
    <row r="69" spans="2:16" ht="15" customHeight="1" x14ac:dyDescent="0.2">
      <c r="G69" s="785" t="s">
        <v>1014</v>
      </c>
      <c r="H69" s="785"/>
      <c r="I69" s="785"/>
      <c r="J69" s="785"/>
      <c r="K69" s="785"/>
      <c r="L69" s="785"/>
      <c r="M69" s="394"/>
      <c r="N69" s="394"/>
      <c r="P69" s="394"/>
    </row>
    <row r="70" spans="2:16" ht="15" customHeight="1" x14ac:dyDescent="0.2">
      <c r="B70" s="613" t="s">
        <v>996</v>
      </c>
      <c r="C70" s="613"/>
      <c r="D70" s="613"/>
      <c r="E70" s="613"/>
      <c r="G70" s="785"/>
      <c r="H70" s="785"/>
      <c r="I70" s="785"/>
      <c r="J70" s="785"/>
      <c r="K70" s="785"/>
      <c r="L70" s="785"/>
      <c r="M70" s="394"/>
      <c r="N70" s="394"/>
      <c r="P70" s="394"/>
    </row>
    <row r="71" spans="2:16" ht="28.5" customHeight="1" thickBot="1" x14ac:dyDescent="0.25">
      <c r="B71" s="513" t="s">
        <v>488</v>
      </c>
      <c r="C71" s="517" t="s">
        <v>489</v>
      </c>
      <c r="D71" s="517" t="s">
        <v>44</v>
      </c>
      <c r="E71" s="517" t="s">
        <v>45</v>
      </c>
      <c r="G71" s="785"/>
      <c r="H71" s="785"/>
      <c r="I71" s="785"/>
      <c r="J71" s="785"/>
      <c r="K71" s="785"/>
      <c r="L71" s="785"/>
      <c r="M71" s="394"/>
      <c r="N71" s="394"/>
      <c r="P71" s="394"/>
    </row>
    <row r="72" spans="2:16" ht="15" x14ac:dyDescent="0.2">
      <c r="B72" s="238" t="s">
        <v>177</v>
      </c>
      <c r="C72" s="399">
        <v>0.40200000000000002</v>
      </c>
      <c r="D72" s="399">
        <v>4.5999999999999999E-3</v>
      </c>
      <c r="E72" s="399">
        <v>1.6999999999999999E-3</v>
      </c>
      <c r="G72" s="785"/>
      <c r="H72" s="785"/>
      <c r="I72" s="785"/>
      <c r="J72" s="785"/>
      <c r="K72" s="785"/>
      <c r="L72" s="785"/>
      <c r="M72" s="394"/>
      <c r="N72" s="394"/>
      <c r="P72" s="394"/>
    </row>
    <row r="73" spans="2:16" ht="73.5" customHeight="1" x14ac:dyDescent="0.2">
      <c r="B73" s="290" t="s">
        <v>490</v>
      </c>
      <c r="C73" s="400">
        <v>0.45190000000000002</v>
      </c>
      <c r="D73" s="400">
        <v>5.8400000000000001E-2</v>
      </c>
      <c r="E73" s="400">
        <v>2.7199999999999998E-2</v>
      </c>
      <c r="G73" s="785"/>
      <c r="H73" s="785"/>
      <c r="I73" s="785"/>
      <c r="J73" s="785"/>
      <c r="K73" s="785"/>
      <c r="L73" s="785"/>
      <c r="M73" s="394"/>
      <c r="N73" s="394"/>
      <c r="P73" s="394"/>
    </row>
    <row r="74" spans="2:16" ht="60" customHeight="1" x14ac:dyDescent="0.2">
      <c r="B74" s="401" t="s">
        <v>491</v>
      </c>
      <c r="C74" s="400">
        <v>4.8099999999999997E-2</v>
      </c>
      <c r="D74" s="400">
        <v>4.7800000000000002E-2</v>
      </c>
      <c r="E74" s="400">
        <v>2.3E-3</v>
      </c>
      <c r="G74" s="785"/>
      <c r="H74" s="785"/>
      <c r="I74" s="785"/>
      <c r="J74" s="785"/>
      <c r="K74" s="785"/>
      <c r="L74" s="785"/>
      <c r="M74" s="394"/>
      <c r="N74" s="394"/>
      <c r="P74" s="394"/>
    </row>
    <row r="75" spans="2:16" ht="18" customHeight="1" x14ac:dyDescent="0.2">
      <c r="B75" s="242" t="s">
        <v>492</v>
      </c>
      <c r="C75" s="400">
        <v>9.7900000000000001E-2</v>
      </c>
      <c r="D75" s="400">
        <v>4.7399999999999998E-2</v>
      </c>
      <c r="E75" s="400">
        <v>5.4000000000000003E-3</v>
      </c>
      <c r="G75" s="784"/>
      <c r="H75" s="784"/>
      <c r="I75" s="784"/>
      <c r="J75" s="784"/>
      <c r="K75" s="784"/>
      <c r="L75" s="784"/>
      <c r="M75" s="394"/>
      <c r="N75" s="394"/>
      <c r="O75" s="394"/>
      <c r="P75" s="394"/>
    </row>
    <row r="76" spans="2:16" ht="18" customHeight="1" x14ac:dyDescent="0.2">
      <c r="B76" s="402" t="s">
        <v>154</v>
      </c>
      <c r="C76" s="403">
        <f>SUM(C72:C75)</f>
        <v>0.99990000000000012</v>
      </c>
      <c r="D76" s="404">
        <v>3.6600000000000001E-2</v>
      </c>
      <c r="E76" s="404">
        <f>SUM(E72:E75)</f>
        <v>3.6600000000000001E-2</v>
      </c>
      <c r="G76" s="784"/>
      <c r="H76" s="784"/>
      <c r="I76" s="784"/>
      <c r="J76" s="784"/>
      <c r="K76" s="784"/>
      <c r="L76" s="784"/>
      <c r="M76" s="394"/>
      <c r="N76" s="394"/>
      <c r="O76" s="394"/>
      <c r="P76" s="394"/>
    </row>
    <row r="77" spans="2:16" ht="15" customHeight="1" x14ac:dyDescent="0.2">
      <c r="B77" s="318" t="s">
        <v>10</v>
      </c>
      <c r="E77" s="328"/>
      <c r="G77" s="784"/>
      <c r="H77" s="784"/>
      <c r="I77" s="784"/>
      <c r="J77" s="784"/>
      <c r="K77" s="784"/>
      <c r="L77" s="784"/>
      <c r="M77" s="394"/>
      <c r="N77" s="394"/>
      <c r="O77" s="394"/>
      <c r="P77" s="394"/>
    </row>
    <row r="78" spans="2:16" ht="15" customHeight="1" x14ac:dyDescent="0.2">
      <c r="B78" s="219"/>
      <c r="G78" s="784"/>
      <c r="H78" s="784"/>
      <c r="I78" s="784"/>
      <c r="J78" s="784"/>
      <c r="K78" s="784"/>
      <c r="L78" s="784"/>
      <c r="M78" s="394"/>
      <c r="N78" s="394"/>
      <c r="O78" s="394"/>
      <c r="P78" s="394"/>
    </row>
    <row r="79" spans="2:16" ht="15" customHeight="1" x14ac:dyDescent="0.2">
      <c r="B79" s="219"/>
      <c r="K79" s="394"/>
      <c r="L79" s="394"/>
      <c r="M79" s="394"/>
      <c r="N79" s="394"/>
      <c r="O79" s="280"/>
    </row>
    <row r="80" spans="2:16" ht="14.25" customHeight="1" x14ac:dyDescent="0.2">
      <c r="M80" s="328"/>
      <c r="O80" s="280"/>
    </row>
    <row r="81" spans="2:15" ht="15" customHeight="1" x14ac:dyDescent="0.2">
      <c r="B81" s="800" t="s">
        <v>493</v>
      </c>
      <c r="C81" s="800"/>
      <c r="D81" s="800"/>
      <c r="E81" s="800"/>
      <c r="F81" s="800"/>
      <c r="G81" s="800"/>
      <c r="M81" s="328"/>
      <c r="O81" s="280"/>
    </row>
    <row r="82" spans="2:15" ht="34.5" customHeight="1" thickBot="1" x14ac:dyDescent="0.25">
      <c r="B82" s="516" t="s">
        <v>494</v>
      </c>
      <c r="C82" s="516" t="s">
        <v>487</v>
      </c>
      <c r="D82" s="515" t="s">
        <v>177</v>
      </c>
      <c r="E82" s="516" t="s">
        <v>492</v>
      </c>
      <c r="F82" s="516" t="s">
        <v>495</v>
      </c>
      <c r="G82" s="516" t="s">
        <v>496</v>
      </c>
      <c r="O82" s="280"/>
    </row>
    <row r="83" spans="2:15" ht="18.75" customHeight="1" x14ac:dyDescent="0.2">
      <c r="B83" s="238">
        <v>2010</v>
      </c>
      <c r="C83" s="399">
        <v>4.9099999999999998E-2</v>
      </c>
      <c r="D83" s="399">
        <v>0.15290000000000001</v>
      </c>
      <c r="E83" s="399">
        <v>2.5399999999999999E-2</v>
      </c>
      <c r="F83" s="399">
        <v>4.7999999999999996E-3</v>
      </c>
      <c r="G83" s="399">
        <v>-1.2200000000000001E-2</v>
      </c>
      <c r="O83" s="280"/>
    </row>
    <row r="84" spans="2:15" ht="18.75" customHeight="1" x14ac:dyDescent="0.2">
      <c r="B84" s="242">
        <v>2011</v>
      </c>
      <c r="C84" s="400">
        <v>5.3400000000000003E-2</v>
      </c>
      <c r="D84" s="400">
        <v>9.0499999999999997E-2</v>
      </c>
      <c r="E84" s="400">
        <v>6.9199999999999998E-2</v>
      </c>
      <c r="F84" s="400">
        <v>3.4299999999999997E-2</v>
      </c>
      <c r="G84" s="400">
        <v>3.3999999999999998E-3</v>
      </c>
      <c r="O84" s="280"/>
    </row>
    <row r="85" spans="2:15" ht="18.75" customHeight="1" x14ac:dyDescent="0.2">
      <c r="B85" s="242">
        <v>2012</v>
      </c>
      <c r="C85" s="400">
        <v>2.8000000000000001E-2</v>
      </c>
      <c r="D85" s="400">
        <v>5.2299999999999999E-2</v>
      </c>
      <c r="E85" s="400">
        <v>-3.8E-3</v>
      </c>
      <c r="F85" s="400">
        <v>2.35E-2</v>
      </c>
      <c r="G85" s="400">
        <v>-1.46E-2</v>
      </c>
      <c r="O85" s="280"/>
    </row>
    <row r="86" spans="2:15" ht="18" customHeight="1" x14ac:dyDescent="0.2">
      <c r="B86" s="242">
        <v>2013</v>
      </c>
      <c r="C86" s="400">
        <v>-6.7999999999999996E-3</v>
      </c>
      <c r="D86" s="400">
        <v>9.7999999999999997E-3</v>
      </c>
      <c r="E86" s="400">
        <v>1.21E-2</v>
      </c>
      <c r="F86" s="400">
        <v>-2.3099999999999999E-2</v>
      </c>
      <c r="G86" s="400">
        <v>4.7000000000000002E-3</v>
      </c>
      <c r="O86" s="280"/>
    </row>
    <row r="87" spans="2:15" ht="18" customHeight="1" x14ac:dyDescent="0.2">
      <c r="B87" s="242">
        <v>2014</v>
      </c>
      <c r="C87" s="400">
        <v>2.5100000000000001E-2</v>
      </c>
      <c r="D87" s="400">
        <v>5.3E-3</v>
      </c>
      <c r="E87" s="400">
        <v>6.6E-3</v>
      </c>
      <c r="F87" s="400">
        <v>4.3499999999999997E-2</v>
      </c>
      <c r="G87" s="400">
        <v>1.8100000000000002E-2</v>
      </c>
      <c r="O87" s="280"/>
    </row>
    <row r="88" spans="2:15" ht="18" customHeight="1" x14ac:dyDescent="0.2">
      <c r="B88" s="242">
        <v>2015</v>
      </c>
      <c r="C88" s="400">
        <v>2.8899999999999999E-2</v>
      </c>
      <c r="D88" s="400">
        <v>-8.5400000000000004E-2</v>
      </c>
      <c r="E88" s="400">
        <v>7.7899999999999997E-2</v>
      </c>
      <c r="F88" s="400">
        <v>8.7099999999999997E-2</v>
      </c>
      <c r="G88" s="400">
        <v>0.1118</v>
      </c>
      <c r="O88" s="280"/>
    </row>
    <row r="89" spans="2:15" ht="18" customHeight="1" x14ac:dyDescent="0.2">
      <c r="B89" s="242">
        <v>2016</v>
      </c>
      <c r="C89" s="400">
        <v>1.67E-2</v>
      </c>
      <c r="D89" s="400">
        <v>2.2000000000000001E-3</v>
      </c>
      <c r="E89" s="400">
        <v>3.4599999999999999E-2</v>
      </c>
      <c r="F89" s="400">
        <v>2.3900000000000001E-2</v>
      </c>
      <c r="G89" s="400">
        <v>3.5299999999999998E-2</v>
      </c>
      <c r="O89" s="280"/>
    </row>
    <row r="90" spans="2:15" ht="18" customHeight="1" x14ac:dyDescent="0.2">
      <c r="B90" s="242">
        <v>2017</v>
      </c>
      <c r="C90" s="400">
        <v>4.7199999999999999E-2</v>
      </c>
      <c r="D90" s="400">
        <v>7.9399999999999998E-2</v>
      </c>
      <c r="E90" s="400">
        <v>5.1700000000000003E-2</v>
      </c>
      <c r="F90" s="400">
        <v>0.02</v>
      </c>
      <c r="G90" s="400">
        <v>2.98E-2</v>
      </c>
      <c r="O90" s="280"/>
    </row>
    <row r="91" spans="2:15" ht="18" customHeight="1" x14ac:dyDescent="0.2">
      <c r="B91" s="242">
        <v>2018</v>
      </c>
      <c r="C91" s="400">
        <v>5.1400000000000001E-2</v>
      </c>
      <c r="D91" s="400">
        <v>8.1600000000000006E-2</v>
      </c>
      <c r="E91" s="400">
        <v>1.4999999999999999E-2</v>
      </c>
      <c r="F91" s="400">
        <v>3.5900000000000001E-2</v>
      </c>
      <c r="G91" s="400">
        <v>1.47E-2</v>
      </c>
      <c r="O91" s="280"/>
    </row>
    <row r="92" spans="2:15" ht="18" customHeight="1" x14ac:dyDescent="0.2">
      <c r="B92" s="242">
        <v>2019</v>
      </c>
      <c r="C92" s="400">
        <v>3.49E-2</v>
      </c>
      <c r="D92" s="400">
        <v>4.2799999999999998E-2</v>
      </c>
      <c r="E92" s="400">
        <v>2.3400000000000001E-2</v>
      </c>
      <c r="F92" s="400">
        <v>3.0800000000000001E-2</v>
      </c>
      <c r="G92" s="400">
        <v>2.69E-2</v>
      </c>
      <c r="O92" s="280"/>
    </row>
    <row r="93" spans="2:15" ht="18" customHeight="1" x14ac:dyDescent="0.2">
      <c r="B93" s="242">
        <v>2020</v>
      </c>
      <c r="C93" s="400">
        <v>-2.6100000000000002E-2</v>
      </c>
      <c r="D93" s="400">
        <v>-9.0800000000000006E-2</v>
      </c>
      <c r="E93" s="400">
        <v>3.49E-2</v>
      </c>
      <c r="F93" s="400">
        <v>1.7500000000000002E-2</v>
      </c>
      <c r="G93" s="400">
        <v>3.1399999999999997E-2</v>
      </c>
      <c r="O93" s="280"/>
    </row>
    <row r="94" spans="2:15" ht="18" customHeight="1" x14ac:dyDescent="0.2">
      <c r="B94" s="242">
        <v>2021</v>
      </c>
      <c r="C94" s="400">
        <v>6.59E-2</v>
      </c>
      <c r="D94" s="400">
        <v>8.2100000000000006E-2</v>
      </c>
      <c r="E94" s="400">
        <v>0.1099</v>
      </c>
      <c r="F94" s="400">
        <v>4.3900000000000002E-2</v>
      </c>
      <c r="G94" s="400">
        <v>4.7199999999999999E-2</v>
      </c>
      <c r="O94" s="280"/>
    </row>
    <row r="95" spans="2:15" ht="18" customHeight="1" x14ac:dyDescent="0.2">
      <c r="B95" s="242">
        <v>2022</v>
      </c>
      <c r="C95" s="400">
        <v>0.112</v>
      </c>
      <c r="D95" s="400">
        <v>3.2500000000000001E-2</v>
      </c>
      <c r="E95" s="400">
        <v>0.20660000000000001</v>
      </c>
      <c r="F95" s="400">
        <v>0.16170000000000001</v>
      </c>
      <c r="G95" s="400">
        <v>0.10780000000000001</v>
      </c>
      <c r="O95" s="280"/>
    </row>
    <row r="96" spans="2:15" ht="24.75" customHeight="1" x14ac:dyDescent="0.2">
      <c r="B96" s="525" t="s">
        <v>10</v>
      </c>
      <c r="D96" s="376"/>
      <c r="E96" s="376"/>
      <c r="O96" s="280"/>
    </row>
    <row r="97" spans="2:23" ht="24.75" customHeight="1" x14ac:dyDescent="0.2">
      <c r="B97" s="405"/>
      <c r="D97" s="376"/>
      <c r="E97" s="376"/>
      <c r="O97" s="280"/>
    </row>
    <row r="98" spans="2:23" ht="45.75" customHeight="1" x14ac:dyDescent="0.2">
      <c r="B98" s="790" t="s">
        <v>924</v>
      </c>
      <c r="C98" s="790"/>
      <c r="D98" s="790"/>
      <c r="E98" s="790"/>
      <c r="F98" s="790"/>
      <c r="G98" s="790"/>
      <c r="H98" s="790"/>
      <c r="I98" s="790"/>
      <c r="J98" s="790"/>
      <c r="K98" s="790"/>
      <c r="L98" s="790"/>
      <c r="M98" s="790"/>
      <c r="N98" s="790"/>
      <c r="O98" s="790"/>
      <c r="P98" s="790"/>
      <c r="Q98" s="790"/>
      <c r="R98" s="790"/>
      <c r="S98" s="790"/>
      <c r="T98" s="790"/>
      <c r="U98" s="790"/>
      <c r="V98" s="790"/>
      <c r="W98" s="790"/>
    </row>
    <row r="99" spans="2:23" ht="9.75" customHeight="1" x14ac:dyDescent="0.2">
      <c r="B99" s="790"/>
      <c r="C99" s="790"/>
      <c r="D99" s="790"/>
      <c r="E99" s="790"/>
      <c r="F99" s="790"/>
      <c r="G99" s="790"/>
      <c r="H99" s="790"/>
      <c r="I99" s="790"/>
      <c r="J99" s="790"/>
      <c r="K99" s="790"/>
      <c r="L99" s="790"/>
      <c r="M99" s="790"/>
      <c r="N99" s="790"/>
      <c r="O99" s="790"/>
      <c r="P99" s="790"/>
      <c r="Q99" s="790"/>
      <c r="R99" s="790"/>
      <c r="S99" s="790"/>
      <c r="T99" s="790"/>
      <c r="U99" s="790"/>
      <c r="V99" s="790"/>
      <c r="W99" s="790"/>
    </row>
    <row r="100" spans="2:23" ht="24.75" customHeight="1" thickBot="1" x14ac:dyDescent="0.25">
      <c r="B100" s="793" t="s">
        <v>885</v>
      </c>
      <c r="C100" s="793"/>
      <c r="D100" s="801"/>
      <c r="E100" s="801"/>
      <c r="F100" s="801"/>
      <c r="G100" s="801"/>
      <c r="H100" s="801"/>
      <c r="I100" s="801"/>
      <c r="J100" s="801"/>
      <c r="K100" s="801"/>
      <c r="L100" s="801"/>
      <c r="M100" s="801"/>
      <c r="N100" s="801"/>
      <c r="O100" s="801"/>
      <c r="P100" s="801"/>
      <c r="Q100" s="801"/>
      <c r="R100" s="801"/>
      <c r="S100" s="801"/>
      <c r="T100" s="801"/>
      <c r="U100" s="801"/>
      <c r="V100" s="801"/>
      <c r="W100" s="801"/>
    </row>
    <row r="101" spans="2:23" ht="24.75" customHeight="1" x14ac:dyDescent="0.2">
      <c r="B101" s="542"/>
      <c r="C101" s="526"/>
      <c r="D101" s="791" t="s">
        <v>886</v>
      </c>
      <c r="E101" s="791"/>
      <c r="F101" s="791"/>
      <c r="G101" s="791"/>
      <c r="H101" s="792" t="s">
        <v>887</v>
      </c>
      <c r="I101" s="793"/>
      <c r="J101" s="793"/>
      <c r="K101" s="793"/>
      <c r="L101" s="792" t="s">
        <v>888</v>
      </c>
      <c r="M101" s="793"/>
      <c r="N101" s="793"/>
      <c r="O101" s="793"/>
      <c r="P101" s="792" t="s">
        <v>889</v>
      </c>
      <c r="Q101" s="793"/>
      <c r="R101" s="793"/>
      <c r="S101" s="794"/>
      <c r="T101" s="793" t="s">
        <v>890</v>
      </c>
      <c r="U101" s="793"/>
      <c r="V101" s="793"/>
      <c r="W101" s="793"/>
    </row>
    <row r="102" spans="2:23" ht="54.75" customHeight="1" thickBot="1" x14ac:dyDescent="0.25">
      <c r="B102" s="795" t="s">
        <v>630</v>
      </c>
      <c r="C102" s="795"/>
      <c r="D102" s="528" t="s">
        <v>154</v>
      </c>
      <c r="E102" s="527" t="s">
        <v>891</v>
      </c>
      <c r="F102" s="527" t="s">
        <v>892</v>
      </c>
      <c r="G102" s="527" t="s">
        <v>893</v>
      </c>
      <c r="H102" s="528" t="s">
        <v>154</v>
      </c>
      <c r="I102" s="527" t="s">
        <v>891</v>
      </c>
      <c r="J102" s="527" t="s">
        <v>892</v>
      </c>
      <c r="K102" s="527" t="s">
        <v>893</v>
      </c>
      <c r="L102" s="528" t="s">
        <v>154</v>
      </c>
      <c r="M102" s="527" t="s">
        <v>891</v>
      </c>
      <c r="N102" s="527" t="s">
        <v>892</v>
      </c>
      <c r="O102" s="527" t="s">
        <v>893</v>
      </c>
      <c r="P102" s="528" t="s">
        <v>154</v>
      </c>
      <c r="Q102" s="527" t="s">
        <v>891</v>
      </c>
      <c r="R102" s="527" t="s">
        <v>892</v>
      </c>
      <c r="S102" s="529" t="s">
        <v>893</v>
      </c>
      <c r="T102" s="527" t="s">
        <v>154</v>
      </c>
      <c r="U102" s="527" t="s">
        <v>891</v>
      </c>
      <c r="V102" s="527" t="s">
        <v>892</v>
      </c>
      <c r="W102" s="527" t="s">
        <v>893</v>
      </c>
    </row>
    <row r="103" spans="2:23" s="524" customFormat="1" ht="24.75" customHeight="1" thickTop="1" thickBot="1" x14ac:dyDescent="0.3">
      <c r="B103" s="789" t="s">
        <v>883</v>
      </c>
      <c r="C103" s="789"/>
      <c r="D103" s="539">
        <v>11.98</v>
      </c>
      <c r="E103" s="540">
        <v>3.42</v>
      </c>
      <c r="F103" s="540">
        <v>3.69</v>
      </c>
      <c r="G103" s="540">
        <v>4.87</v>
      </c>
      <c r="H103" s="539">
        <v>18.04</v>
      </c>
      <c r="I103" s="540">
        <v>5.14</v>
      </c>
      <c r="J103" s="540">
        <v>5.39</v>
      </c>
      <c r="K103" s="540">
        <v>7.51</v>
      </c>
      <c r="L103" s="539">
        <v>20.54</v>
      </c>
      <c r="M103" s="540">
        <v>6.57</v>
      </c>
      <c r="N103" s="540">
        <v>6.37</v>
      </c>
      <c r="O103" s="540">
        <v>7.6</v>
      </c>
      <c r="P103" s="539">
        <v>21.5</v>
      </c>
      <c r="Q103" s="540">
        <v>6.31</v>
      </c>
      <c r="R103" s="540">
        <v>6.39</v>
      </c>
      <c r="S103" s="541">
        <v>8.7899999999999991</v>
      </c>
      <c r="T103" s="540">
        <v>27.94</v>
      </c>
      <c r="U103" s="540">
        <v>7.42</v>
      </c>
      <c r="V103" s="540">
        <v>9.1999999999999993</v>
      </c>
      <c r="W103" s="540">
        <v>11.32</v>
      </c>
    </row>
    <row r="104" spans="2:23" ht="24.75" customHeight="1" x14ac:dyDescent="0.2">
      <c r="B104" s="786">
        <v>2021</v>
      </c>
      <c r="C104" s="546" t="s">
        <v>360</v>
      </c>
      <c r="D104" s="530">
        <v>115.5</v>
      </c>
      <c r="E104" s="531">
        <v>115.94</v>
      </c>
      <c r="F104" s="531">
        <v>115.88</v>
      </c>
      <c r="G104" s="531">
        <v>114.9</v>
      </c>
      <c r="H104" s="530">
        <v>114.41</v>
      </c>
      <c r="I104" s="531">
        <v>115.99</v>
      </c>
      <c r="J104" s="531">
        <v>115.76</v>
      </c>
      <c r="K104" s="531">
        <v>112.37</v>
      </c>
      <c r="L104" s="530">
        <v>115</v>
      </c>
      <c r="M104" s="531">
        <v>116.68</v>
      </c>
      <c r="N104" s="531">
        <v>115.15</v>
      </c>
      <c r="O104" s="531">
        <v>113.42</v>
      </c>
      <c r="P104" s="530">
        <v>112.92</v>
      </c>
      <c r="Q104" s="531">
        <v>116.79</v>
      </c>
      <c r="R104" s="531">
        <v>114.08</v>
      </c>
      <c r="S104" s="532">
        <v>109.3</v>
      </c>
      <c r="T104" s="531">
        <v>113.17</v>
      </c>
      <c r="U104" s="531">
        <v>116.28</v>
      </c>
      <c r="V104" s="531">
        <v>114.36</v>
      </c>
      <c r="W104" s="531">
        <v>110.17</v>
      </c>
    </row>
    <row r="105" spans="2:23" ht="24.75" customHeight="1" x14ac:dyDescent="0.2">
      <c r="B105" s="787"/>
      <c r="C105" s="547" t="s">
        <v>361</v>
      </c>
      <c r="D105" s="536">
        <v>116.49</v>
      </c>
      <c r="E105" s="537">
        <v>116.9</v>
      </c>
      <c r="F105" s="537">
        <v>116.81</v>
      </c>
      <c r="G105" s="537">
        <v>115.95</v>
      </c>
      <c r="H105" s="536">
        <v>115.42</v>
      </c>
      <c r="I105" s="537">
        <v>117</v>
      </c>
      <c r="J105" s="537">
        <v>116.87</v>
      </c>
      <c r="K105" s="537">
        <v>113.3</v>
      </c>
      <c r="L105" s="536">
        <v>116.07</v>
      </c>
      <c r="M105" s="537">
        <v>117.78</v>
      </c>
      <c r="N105" s="537">
        <v>116.2</v>
      </c>
      <c r="O105" s="537">
        <v>114.48</v>
      </c>
      <c r="P105" s="536">
        <v>113.93</v>
      </c>
      <c r="Q105" s="537">
        <v>117.86</v>
      </c>
      <c r="R105" s="537">
        <v>115.09</v>
      </c>
      <c r="S105" s="538">
        <v>110.25</v>
      </c>
      <c r="T105" s="537">
        <v>114.27</v>
      </c>
      <c r="U105" s="537">
        <v>117.38</v>
      </c>
      <c r="V105" s="537">
        <v>115.48</v>
      </c>
      <c r="W105" s="537">
        <v>111.25</v>
      </c>
    </row>
    <row r="106" spans="2:23" ht="24.75" customHeight="1" x14ac:dyDescent="0.2">
      <c r="B106" s="787"/>
      <c r="C106" s="547" t="s">
        <v>362</v>
      </c>
      <c r="D106" s="536">
        <v>117.23</v>
      </c>
      <c r="E106" s="537">
        <v>117.68</v>
      </c>
      <c r="F106" s="537">
        <v>117.53</v>
      </c>
      <c r="G106" s="537">
        <v>116.68</v>
      </c>
      <c r="H106" s="536">
        <v>116.22</v>
      </c>
      <c r="I106" s="537">
        <v>117.82</v>
      </c>
      <c r="J106" s="537">
        <v>117.75</v>
      </c>
      <c r="K106" s="537">
        <v>114.03</v>
      </c>
      <c r="L106" s="536">
        <v>116.87</v>
      </c>
      <c r="M106" s="537">
        <v>118.61</v>
      </c>
      <c r="N106" s="537">
        <v>116.99</v>
      </c>
      <c r="O106" s="537">
        <v>115.26</v>
      </c>
      <c r="P106" s="536">
        <v>114.63</v>
      </c>
      <c r="Q106" s="537">
        <v>118.61</v>
      </c>
      <c r="R106" s="537">
        <v>115.79</v>
      </c>
      <c r="S106" s="538">
        <v>110.94</v>
      </c>
      <c r="T106" s="537">
        <v>114.99</v>
      </c>
      <c r="U106" s="537">
        <v>118.09</v>
      </c>
      <c r="V106" s="537">
        <v>116.22</v>
      </c>
      <c r="W106" s="537">
        <v>111.95</v>
      </c>
    </row>
    <row r="107" spans="2:23" ht="24.75" customHeight="1" x14ac:dyDescent="0.2">
      <c r="B107" s="787"/>
      <c r="C107" s="547" t="s">
        <v>363</v>
      </c>
      <c r="D107" s="536">
        <v>117.76</v>
      </c>
      <c r="E107" s="537">
        <v>118.24</v>
      </c>
      <c r="F107" s="537">
        <v>118.05</v>
      </c>
      <c r="G107" s="537">
        <v>117.19</v>
      </c>
      <c r="H107" s="536">
        <v>116.77</v>
      </c>
      <c r="I107" s="537">
        <v>118.34</v>
      </c>
      <c r="J107" s="537">
        <v>118.31</v>
      </c>
      <c r="K107" s="537">
        <v>114.59</v>
      </c>
      <c r="L107" s="536">
        <v>117.49</v>
      </c>
      <c r="M107" s="537">
        <v>119.37</v>
      </c>
      <c r="N107" s="537">
        <v>117.57</v>
      </c>
      <c r="O107" s="537">
        <v>115.8</v>
      </c>
      <c r="P107" s="536">
        <v>115.1</v>
      </c>
      <c r="Q107" s="537">
        <v>119.11</v>
      </c>
      <c r="R107" s="537">
        <v>116.25</v>
      </c>
      <c r="S107" s="538">
        <v>111.39</v>
      </c>
      <c r="T107" s="537">
        <v>115.49</v>
      </c>
      <c r="U107" s="537">
        <v>118.6</v>
      </c>
      <c r="V107" s="537">
        <v>116.73</v>
      </c>
      <c r="W107" s="537">
        <v>112.44</v>
      </c>
    </row>
    <row r="108" spans="2:23" ht="24.75" customHeight="1" x14ac:dyDescent="0.2">
      <c r="B108" s="787"/>
      <c r="C108" s="547" t="s">
        <v>364</v>
      </c>
      <c r="D108" s="536">
        <v>117.96</v>
      </c>
      <c r="E108" s="537">
        <v>118.43</v>
      </c>
      <c r="F108" s="537">
        <v>118.27</v>
      </c>
      <c r="G108" s="537">
        <v>117.4</v>
      </c>
      <c r="H108" s="536">
        <v>117.05</v>
      </c>
      <c r="I108" s="537">
        <v>118.5</v>
      </c>
      <c r="J108" s="537">
        <v>118.54</v>
      </c>
      <c r="K108" s="537">
        <v>114.99</v>
      </c>
      <c r="L108" s="536">
        <v>117.74</v>
      </c>
      <c r="M108" s="537">
        <v>119.58</v>
      </c>
      <c r="N108" s="537">
        <v>117.79</v>
      </c>
      <c r="O108" s="537">
        <v>116.1</v>
      </c>
      <c r="P108" s="536">
        <v>115.38</v>
      </c>
      <c r="Q108" s="537">
        <v>119.3</v>
      </c>
      <c r="R108" s="537">
        <v>116.5</v>
      </c>
      <c r="S108" s="538">
        <v>111.74</v>
      </c>
      <c r="T108" s="537">
        <v>115.78</v>
      </c>
      <c r="U108" s="537">
        <v>118.78</v>
      </c>
      <c r="V108" s="537">
        <v>116.98</v>
      </c>
      <c r="W108" s="537">
        <v>112.85</v>
      </c>
    </row>
    <row r="109" spans="2:23" ht="24.75" customHeight="1" x14ac:dyDescent="0.2">
      <c r="B109" s="787"/>
      <c r="C109" s="547" t="s">
        <v>365</v>
      </c>
      <c r="D109" s="536">
        <v>118.13</v>
      </c>
      <c r="E109" s="537">
        <v>118.54</v>
      </c>
      <c r="F109" s="537">
        <v>118.42</v>
      </c>
      <c r="G109" s="537">
        <v>117.63</v>
      </c>
      <c r="H109" s="536">
        <v>117.16</v>
      </c>
      <c r="I109" s="537">
        <v>118.61</v>
      </c>
      <c r="J109" s="537">
        <v>118.62</v>
      </c>
      <c r="K109" s="537">
        <v>115.11</v>
      </c>
      <c r="L109" s="536">
        <v>117.82</v>
      </c>
      <c r="M109" s="537">
        <v>119.68</v>
      </c>
      <c r="N109" s="537">
        <v>117.87</v>
      </c>
      <c r="O109" s="537">
        <v>116.16</v>
      </c>
      <c r="P109" s="536">
        <v>115.46</v>
      </c>
      <c r="Q109" s="537">
        <v>119.4</v>
      </c>
      <c r="R109" s="537">
        <v>116.57</v>
      </c>
      <c r="S109" s="538">
        <v>111.82</v>
      </c>
      <c r="T109" s="537">
        <v>115.83</v>
      </c>
      <c r="U109" s="537">
        <v>118.85</v>
      </c>
      <c r="V109" s="537">
        <v>117.03</v>
      </c>
      <c r="W109" s="537">
        <v>112.87</v>
      </c>
    </row>
    <row r="110" spans="2:23" ht="24.75" customHeight="1" x14ac:dyDescent="0.2">
      <c r="B110" s="787"/>
      <c r="C110" s="547" t="s">
        <v>366</v>
      </c>
      <c r="D110" s="536">
        <v>118.3</v>
      </c>
      <c r="E110" s="537">
        <v>118.62</v>
      </c>
      <c r="F110" s="537">
        <v>118.56</v>
      </c>
      <c r="G110" s="537">
        <v>117.87</v>
      </c>
      <c r="H110" s="536">
        <v>117.44</v>
      </c>
      <c r="I110" s="537">
        <v>118.69</v>
      </c>
      <c r="J110" s="537">
        <v>118.78</v>
      </c>
      <c r="K110" s="537">
        <v>115.62</v>
      </c>
      <c r="L110" s="536">
        <v>118.05</v>
      </c>
      <c r="M110" s="537">
        <v>119.79</v>
      </c>
      <c r="N110" s="537">
        <v>118.06</v>
      </c>
      <c r="O110" s="537">
        <v>116.55</v>
      </c>
      <c r="P110" s="536">
        <v>115.72</v>
      </c>
      <c r="Q110" s="537">
        <v>119.48</v>
      </c>
      <c r="R110" s="537">
        <v>116.8</v>
      </c>
      <c r="S110" s="538">
        <v>112.23</v>
      </c>
      <c r="T110" s="537">
        <v>116.15</v>
      </c>
      <c r="U110" s="537">
        <v>118.96</v>
      </c>
      <c r="V110" s="537">
        <v>117.27</v>
      </c>
      <c r="W110" s="537">
        <v>113.39</v>
      </c>
    </row>
    <row r="111" spans="2:23" ht="24.75" customHeight="1" x14ac:dyDescent="0.2">
      <c r="B111" s="787"/>
      <c r="C111" s="547" t="s">
        <v>367</v>
      </c>
      <c r="D111" s="536">
        <v>118.73</v>
      </c>
      <c r="E111" s="537">
        <v>118.95</v>
      </c>
      <c r="F111" s="537">
        <v>118.97</v>
      </c>
      <c r="G111" s="537">
        <v>118.39</v>
      </c>
      <c r="H111" s="536">
        <v>117.91</v>
      </c>
      <c r="I111" s="537">
        <v>119.03</v>
      </c>
      <c r="J111" s="537">
        <v>119.16</v>
      </c>
      <c r="K111" s="537">
        <v>116.24</v>
      </c>
      <c r="L111" s="536">
        <v>118.42</v>
      </c>
      <c r="M111" s="537">
        <v>120.04</v>
      </c>
      <c r="N111" s="537">
        <v>118.43</v>
      </c>
      <c r="O111" s="537">
        <v>117.01</v>
      </c>
      <c r="P111" s="536">
        <v>116.13</v>
      </c>
      <c r="Q111" s="537">
        <v>119.85</v>
      </c>
      <c r="R111" s="537">
        <v>117.18</v>
      </c>
      <c r="S111" s="538">
        <v>112.69</v>
      </c>
      <c r="T111" s="537">
        <v>116.66</v>
      </c>
      <c r="U111" s="537">
        <v>119.36</v>
      </c>
      <c r="V111" s="537">
        <v>117.73</v>
      </c>
      <c r="W111" s="537">
        <v>114.03</v>
      </c>
    </row>
    <row r="112" spans="2:23" ht="24.75" customHeight="1" x14ac:dyDescent="0.2">
      <c r="B112" s="787"/>
      <c r="C112" s="547" t="s">
        <v>368</v>
      </c>
      <c r="D112" s="536">
        <v>119.67</v>
      </c>
      <c r="E112" s="537">
        <v>119.87</v>
      </c>
      <c r="F112" s="537">
        <v>119.84</v>
      </c>
      <c r="G112" s="537">
        <v>119.4</v>
      </c>
      <c r="H112" s="536">
        <v>118.78</v>
      </c>
      <c r="I112" s="537">
        <v>119.95</v>
      </c>
      <c r="J112" s="537">
        <v>120.1</v>
      </c>
      <c r="K112" s="537">
        <v>117.03</v>
      </c>
      <c r="L112" s="536">
        <v>119.28</v>
      </c>
      <c r="M112" s="537">
        <v>121.04</v>
      </c>
      <c r="N112" s="537">
        <v>119.29</v>
      </c>
      <c r="O112" s="537">
        <v>117.75</v>
      </c>
      <c r="P112" s="536">
        <v>116.88</v>
      </c>
      <c r="Q112" s="537">
        <v>120.73</v>
      </c>
      <c r="R112" s="537">
        <v>117.92</v>
      </c>
      <c r="S112" s="538">
        <v>113.36</v>
      </c>
      <c r="T112" s="537">
        <v>117.43</v>
      </c>
      <c r="U112" s="537">
        <v>120.23</v>
      </c>
      <c r="V112" s="537">
        <v>118.56</v>
      </c>
      <c r="W112" s="537">
        <v>114.69</v>
      </c>
    </row>
    <row r="113" spans="2:23" ht="24.75" customHeight="1" x14ac:dyDescent="0.2">
      <c r="B113" s="787"/>
      <c r="C113" s="547" t="s">
        <v>369</v>
      </c>
      <c r="D113" s="536">
        <v>120.12</v>
      </c>
      <c r="E113" s="537">
        <v>120.32</v>
      </c>
      <c r="F113" s="537">
        <v>120.27</v>
      </c>
      <c r="G113" s="537">
        <v>119.86</v>
      </c>
      <c r="H113" s="536">
        <v>119.22</v>
      </c>
      <c r="I113" s="537">
        <v>120.43</v>
      </c>
      <c r="J113" s="537">
        <v>120.56</v>
      </c>
      <c r="K113" s="537">
        <v>117.44</v>
      </c>
      <c r="L113" s="536">
        <v>119.62</v>
      </c>
      <c r="M113" s="537">
        <v>121.46</v>
      </c>
      <c r="N113" s="537">
        <v>119.67</v>
      </c>
      <c r="O113" s="537">
        <v>117.98</v>
      </c>
      <c r="P113" s="536">
        <v>117.24</v>
      </c>
      <c r="Q113" s="537">
        <v>121.21</v>
      </c>
      <c r="R113" s="537">
        <v>118.28</v>
      </c>
      <c r="S113" s="538">
        <v>113.64</v>
      </c>
      <c r="T113" s="537">
        <v>117.82</v>
      </c>
      <c r="U113" s="537">
        <v>120.73</v>
      </c>
      <c r="V113" s="537">
        <v>118.99</v>
      </c>
      <c r="W113" s="537">
        <v>114.97</v>
      </c>
    </row>
    <row r="114" spans="2:23" ht="24.75" customHeight="1" x14ac:dyDescent="0.2">
      <c r="B114" s="787"/>
      <c r="C114" s="547" t="s">
        <v>370</v>
      </c>
      <c r="D114" s="536">
        <v>120.35</v>
      </c>
      <c r="E114" s="537">
        <v>120.46</v>
      </c>
      <c r="F114" s="537">
        <v>120.46</v>
      </c>
      <c r="G114" s="537">
        <v>120.19</v>
      </c>
      <c r="H114" s="536">
        <v>119.67</v>
      </c>
      <c r="I114" s="537">
        <v>120.6</v>
      </c>
      <c r="J114" s="537">
        <v>120.83</v>
      </c>
      <c r="K114" s="537">
        <v>118.21</v>
      </c>
      <c r="L114" s="536">
        <v>120.04</v>
      </c>
      <c r="M114" s="537">
        <v>121.62</v>
      </c>
      <c r="N114" s="537">
        <v>120.01</v>
      </c>
      <c r="O114" s="537">
        <v>118.7</v>
      </c>
      <c r="P114" s="536">
        <v>117.74</v>
      </c>
      <c r="Q114" s="537">
        <v>121.39</v>
      </c>
      <c r="R114" s="537">
        <v>118.7</v>
      </c>
      <c r="S114" s="538">
        <v>114.42</v>
      </c>
      <c r="T114" s="537">
        <v>118.28</v>
      </c>
      <c r="U114" s="537">
        <v>120.9</v>
      </c>
      <c r="V114" s="537">
        <v>119.34</v>
      </c>
      <c r="W114" s="537">
        <v>115.69</v>
      </c>
    </row>
    <row r="115" spans="2:23" ht="24.75" customHeight="1" thickBot="1" x14ac:dyDescent="0.25">
      <c r="B115" s="788"/>
      <c r="C115" s="548" t="s">
        <v>371</v>
      </c>
      <c r="D115" s="543">
        <v>121.55</v>
      </c>
      <c r="E115" s="544">
        <v>121.68</v>
      </c>
      <c r="F115" s="544">
        <v>121.58</v>
      </c>
      <c r="G115" s="544">
        <v>121.45</v>
      </c>
      <c r="H115" s="543">
        <v>121.01</v>
      </c>
      <c r="I115" s="544">
        <v>121.81</v>
      </c>
      <c r="J115" s="544">
        <v>122.21</v>
      </c>
      <c r="K115" s="544">
        <v>119.6</v>
      </c>
      <c r="L115" s="543">
        <v>121.34</v>
      </c>
      <c r="M115" s="544">
        <v>123.09</v>
      </c>
      <c r="N115" s="544">
        <v>121.21</v>
      </c>
      <c r="O115" s="544">
        <v>119.94</v>
      </c>
      <c r="P115" s="543">
        <v>118.91</v>
      </c>
      <c r="Q115" s="544">
        <v>122.53</v>
      </c>
      <c r="R115" s="544">
        <v>119.8</v>
      </c>
      <c r="S115" s="545">
        <v>115.67</v>
      </c>
      <c r="T115" s="544">
        <v>119.5</v>
      </c>
      <c r="U115" s="544">
        <v>121.94</v>
      </c>
      <c r="V115" s="544">
        <v>120.53</v>
      </c>
      <c r="W115" s="544">
        <v>117.08</v>
      </c>
    </row>
    <row r="116" spans="2:23" ht="24.75" customHeight="1" x14ac:dyDescent="0.2">
      <c r="B116" s="786">
        <v>2022</v>
      </c>
      <c r="C116" s="546" t="s">
        <v>360</v>
      </c>
      <c r="D116" s="530">
        <v>124.79</v>
      </c>
      <c r="E116" s="531">
        <v>125.04</v>
      </c>
      <c r="F116" s="531">
        <v>124.91</v>
      </c>
      <c r="G116" s="531">
        <v>124.52</v>
      </c>
      <c r="H116" s="530">
        <v>124.17</v>
      </c>
      <c r="I116" s="531">
        <v>125.08</v>
      </c>
      <c r="J116" s="531">
        <v>125.4</v>
      </c>
      <c r="K116" s="531">
        <v>122.67</v>
      </c>
      <c r="L116" s="530">
        <v>124.68</v>
      </c>
      <c r="M116" s="531">
        <v>126.59</v>
      </c>
      <c r="N116" s="531">
        <v>124.46</v>
      </c>
      <c r="O116" s="531">
        <v>123.2</v>
      </c>
      <c r="P116" s="530">
        <v>122.09</v>
      </c>
      <c r="Q116" s="531">
        <v>125.99</v>
      </c>
      <c r="R116" s="531">
        <v>123.09</v>
      </c>
      <c r="S116" s="532">
        <v>118.56</v>
      </c>
      <c r="T116" s="531">
        <v>122.56</v>
      </c>
      <c r="U116" s="531">
        <v>125.25</v>
      </c>
      <c r="V116" s="531">
        <v>123.58</v>
      </c>
      <c r="W116" s="531">
        <v>119.97</v>
      </c>
    </row>
    <row r="117" spans="2:23" ht="24.75" customHeight="1" x14ac:dyDescent="0.2">
      <c r="B117" s="787"/>
      <c r="C117" s="547" t="s">
        <v>361</v>
      </c>
      <c r="D117" s="536">
        <v>125.5</v>
      </c>
      <c r="E117" s="537">
        <v>125.59</v>
      </c>
      <c r="F117" s="537">
        <v>125.61</v>
      </c>
      <c r="G117" s="537">
        <v>125.36</v>
      </c>
      <c r="H117" s="536">
        <v>125.32</v>
      </c>
      <c r="I117" s="537">
        <v>125.8</v>
      </c>
      <c r="J117" s="537">
        <v>126.39</v>
      </c>
      <c r="K117" s="537">
        <v>124.23</v>
      </c>
      <c r="L117" s="536">
        <v>125.34</v>
      </c>
      <c r="M117" s="537">
        <v>127.22</v>
      </c>
      <c r="N117" s="537">
        <v>125.15</v>
      </c>
      <c r="O117" s="537">
        <v>123.89</v>
      </c>
      <c r="P117" s="536">
        <v>123.03</v>
      </c>
      <c r="Q117" s="537">
        <v>126.89</v>
      </c>
      <c r="R117" s="537">
        <v>124.06</v>
      </c>
      <c r="S117" s="538">
        <v>119.51</v>
      </c>
      <c r="T117" s="537">
        <v>123.38</v>
      </c>
      <c r="U117" s="537">
        <v>126.05</v>
      </c>
      <c r="V117" s="537">
        <v>124.42</v>
      </c>
      <c r="W117" s="537">
        <v>120.79</v>
      </c>
    </row>
    <row r="118" spans="2:23" ht="24.75" customHeight="1" x14ac:dyDescent="0.2">
      <c r="B118" s="787"/>
      <c r="C118" s="547" t="s">
        <v>362</v>
      </c>
      <c r="D118" s="536">
        <v>126.07</v>
      </c>
      <c r="E118" s="537">
        <v>126.03</v>
      </c>
      <c r="F118" s="537">
        <v>126.1</v>
      </c>
      <c r="G118" s="537">
        <v>126.07</v>
      </c>
      <c r="H118" s="536">
        <v>125.88</v>
      </c>
      <c r="I118" s="537">
        <v>126.19</v>
      </c>
      <c r="J118" s="537">
        <v>126.78</v>
      </c>
      <c r="K118" s="537">
        <v>125.02</v>
      </c>
      <c r="L118" s="536">
        <v>125.83</v>
      </c>
      <c r="M118" s="537">
        <v>127.61</v>
      </c>
      <c r="N118" s="537">
        <v>125.61</v>
      </c>
      <c r="O118" s="537">
        <v>124.48</v>
      </c>
      <c r="P118" s="536">
        <v>123.51</v>
      </c>
      <c r="Q118" s="537">
        <v>127.26</v>
      </c>
      <c r="R118" s="537">
        <v>124.52</v>
      </c>
      <c r="S118" s="538">
        <v>120.08</v>
      </c>
      <c r="T118" s="537">
        <v>123.86</v>
      </c>
      <c r="U118" s="537">
        <v>126.5</v>
      </c>
      <c r="V118" s="537">
        <v>124.88</v>
      </c>
      <c r="W118" s="537">
        <v>121.3</v>
      </c>
    </row>
    <row r="119" spans="2:23" ht="24.75" customHeight="1" x14ac:dyDescent="0.2">
      <c r="B119" s="787"/>
      <c r="C119" s="547" t="s">
        <v>363</v>
      </c>
      <c r="D119" s="536">
        <v>126.52</v>
      </c>
      <c r="E119" s="537">
        <v>126.39</v>
      </c>
      <c r="F119" s="537">
        <v>126.49</v>
      </c>
      <c r="G119" s="537">
        <v>126.63</v>
      </c>
      <c r="H119" s="536">
        <v>126.42</v>
      </c>
      <c r="I119" s="537">
        <v>126.53</v>
      </c>
      <c r="J119" s="537">
        <v>127.19</v>
      </c>
      <c r="K119" s="537">
        <v>125.78</v>
      </c>
      <c r="L119" s="536">
        <v>126.31</v>
      </c>
      <c r="M119" s="537">
        <v>128.04</v>
      </c>
      <c r="N119" s="537">
        <v>126.03</v>
      </c>
      <c r="O119" s="537">
        <v>125.06</v>
      </c>
      <c r="P119" s="536">
        <v>124.02</v>
      </c>
      <c r="Q119" s="537">
        <v>127.63</v>
      </c>
      <c r="R119" s="537">
        <v>124.98</v>
      </c>
      <c r="S119" s="538">
        <v>120.72</v>
      </c>
      <c r="T119" s="537">
        <v>124.42</v>
      </c>
      <c r="U119" s="537">
        <v>126.89</v>
      </c>
      <c r="V119" s="537">
        <v>125.39</v>
      </c>
      <c r="W119" s="537">
        <v>122.02</v>
      </c>
    </row>
    <row r="120" spans="2:23" ht="24.75" customHeight="1" x14ac:dyDescent="0.2">
      <c r="B120" s="787"/>
      <c r="C120" s="547" t="s">
        <v>364</v>
      </c>
      <c r="D120" s="536">
        <v>127.07</v>
      </c>
      <c r="E120" s="537">
        <v>126.77</v>
      </c>
      <c r="F120" s="537">
        <v>126.93</v>
      </c>
      <c r="G120" s="537">
        <v>127.39</v>
      </c>
      <c r="H120" s="536">
        <v>127.06</v>
      </c>
      <c r="I120" s="537">
        <v>126.89</v>
      </c>
      <c r="J120" s="537">
        <v>127.62</v>
      </c>
      <c r="K120" s="537">
        <v>126.77</v>
      </c>
      <c r="L120" s="536">
        <v>126.98</v>
      </c>
      <c r="M120" s="537">
        <v>128.43</v>
      </c>
      <c r="N120" s="537">
        <v>126.59</v>
      </c>
      <c r="O120" s="537">
        <v>126.07</v>
      </c>
      <c r="P120" s="536">
        <v>124.59</v>
      </c>
      <c r="Q120" s="537">
        <v>127.96</v>
      </c>
      <c r="R120" s="537">
        <v>125.49</v>
      </c>
      <c r="S120" s="538">
        <v>121.52</v>
      </c>
      <c r="T120" s="537">
        <v>125.13</v>
      </c>
      <c r="U120" s="537">
        <v>127.28</v>
      </c>
      <c r="V120" s="537">
        <v>125.98</v>
      </c>
      <c r="W120" s="537">
        <v>123.03</v>
      </c>
    </row>
    <row r="121" spans="2:23" ht="24.75" customHeight="1" x14ac:dyDescent="0.2">
      <c r="B121" s="787"/>
      <c r="C121" s="547" t="s">
        <v>365</v>
      </c>
      <c r="D121" s="536">
        <v>127.91</v>
      </c>
      <c r="E121" s="537">
        <v>127.45</v>
      </c>
      <c r="F121" s="537">
        <v>127.64</v>
      </c>
      <c r="G121" s="537">
        <v>128.43</v>
      </c>
      <c r="H121" s="536">
        <v>128.02000000000001</v>
      </c>
      <c r="I121" s="537">
        <v>127.52</v>
      </c>
      <c r="J121" s="537">
        <v>128.4</v>
      </c>
      <c r="K121" s="537">
        <v>128.1</v>
      </c>
      <c r="L121" s="536">
        <v>127.66</v>
      </c>
      <c r="M121" s="537">
        <v>128.96</v>
      </c>
      <c r="N121" s="537">
        <v>127.21</v>
      </c>
      <c r="O121" s="537">
        <v>126.92</v>
      </c>
      <c r="P121" s="536">
        <v>125.43</v>
      </c>
      <c r="Q121" s="537">
        <v>128.56</v>
      </c>
      <c r="R121" s="537">
        <v>126.25</v>
      </c>
      <c r="S121" s="538">
        <v>122.59</v>
      </c>
      <c r="T121" s="537">
        <v>125.93</v>
      </c>
      <c r="U121" s="537">
        <v>127.91</v>
      </c>
      <c r="V121" s="537">
        <v>126.72</v>
      </c>
      <c r="W121" s="537">
        <v>123.99</v>
      </c>
    </row>
    <row r="122" spans="2:23" ht="24.75" customHeight="1" x14ac:dyDescent="0.2">
      <c r="B122" s="787"/>
      <c r="C122" s="547" t="s">
        <v>366</v>
      </c>
      <c r="D122" s="536">
        <v>129.44999999999999</v>
      </c>
      <c r="E122" s="537">
        <v>128.65</v>
      </c>
      <c r="F122" s="537">
        <v>129</v>
      </c>
      <c r="G122" s="537">
        <v>130.37</v>
      </c>
      <c r="H122" s="536">
        <v>130.26</v>
      </c>
      <c r="I122" s="537">
        <v>128.69999999999999</v>
      </c>
      <c r="J122" s="537">
        <v>130.07</v>
      </c>
      <c r="K122" s="537">
        <v>131.46</v>
      </c>
      <c r="L122" s="536">
        <v>129.72</v>
      </c>
      <c r="M122" s="537">
        <v>130.21</v>
      </c>
      <c r="N122" s="537">
        <v>128.97</v>
      </c>
      <c r="O122" s="537">
        <v>129.91999999999999</v>
      </c>
      <c r="P122" s="536">
        <v>127.6</v>
      </c>
      <c r="Q122" s="537">
        <v>129.69</v>
      </c>
      <c r="R122" s="537">
        <v>128.19999999999999</v>
      </c>
      <c r="S122" s="538">
        <v>125.67</v>
      </c>
      <c r="T122" s="537">
        <v>128.16</v>
      </c>
      <c r="U122" s="537">
        <v>129.11000000000001</v>
      </c>
      <c r="V122" s="537">
        <v>128.56</v>
      </c>
      <c r="W122" s="537">
        <v>127.2</v>
      </c>
    </row>
    <row r="123" spans="2:23" ht="24.75" customHeight="1" x14ac:dyDescent="0.2">
      <c r="B123" s="787"/>
      <c r="C123" s="547" t="s">
        <v>367</v>
      </c>
      <c r="D123" s="536">
        <v>130.82</v>
      </c>
      <c r="E123" s="537">
        <v>129.22999999999999</v>
      </c>
      <c r="F123" s="537">
        <v>130.03</v>
      </c>
      <c r="G123" s="537">
        <v>132.54</v>
      </c>
      <c r="H123" s="536">
        <v>131.76</v>
      </c>
      <c r="I123" s="537">
        <v>129.25</v>
      </c>
      <c r="J123" s="537">
        <v>130.91999999999999</v>
      </c>
      <c r="K123" s="537">
        <v>134.07</v>
      </c>
      <c r="L123" s="536">
        <v>131.09</v>
      </c>
      <c r="M123" s="537">
        <v>130.65</v>
      </c>
      <c r="N123" s="537">
        <v>130.05000000000001</v>
      </c>
      <c r="O123" s="537">
        <v>132.35</v>
      </c>
      <c r="P123" s="536">
        <v>128.75</v>
      </c>
      <c r="Q123" s="537">
        <v>130.15</v>
      </c>
      <c r="R123" s="537">
        <v>129.22999999999999</v>
      </c>
      <c r="S123" s="538">
        <v>127.4</v>
      </c>
      <c r="T123" s="537">
        <v>129.36000000000001</v>
      </c>
      <c r="U123" s="537">
        <v>129.63999999999999</v>
      </c>
      <c r="V123" s="537">
        <v>129.52000000000001</v>
      </c>
      <c r="W123" s="537">
        <v>129.04</v>
      </c>
    </row>
    <row r="124" spans="2:23" ht="24.75" customHeight="1" x14ac:dyDescent="0.2">
      <c r="B124" s="787"/>
      <c r="C124" s="547" t="s">
        <v>368</v>
      </c>
      <c r="D124" s="536">
        <v>131.54</v>
      </c>
      <c r="E124" s="537">
        <v>129.63999999999999</v>
      </c>
      <c r="F124" s="537">
        <v>130.62</v>
      </c>
      <c r="G124" s="537">
        <v>133.57</v>
      </c>
      <c r="H124" s="536">
        <v>132.59</v>
      </c>
      <c r="I124" s="537">
        <v>129.66</v>
      </c>
      <c r="J124" s="537">
        <v>131.47</v>
      </c>
      <c r="K124" s="537">
        <v>135.4</v>
      </c>
      <c r="L124" s="536">
        <v>131.59</v>
      </c>
      <c r="M124" s="537">
        <v>130.91999999999999</v>
      </c>
      <c r="N124" s="537">
        <v>130.49</v>
      </c>
      <c r="O124" s="537">
        <v>133.08000000000001</v>
      </c>
      <c r="P124" s="536">
        <v>129.49</v>
      </c>
      <c r="Q124" s="537">
        <v>130.54</v>
      </c>
      <c r="R124" s="537">
        <v>129.88</v>
      </c>
      <c r="S124" s="538">
        <v>128.44</v>
      </c>
      <c r="T124" s="537">
        <v>130.16</v>
      </c>
      <c r="U124" s="537">
        <v>130.05000000000001</v>
      </c>
      <c r="V124" s="537">
        <v>130.15</v>
      </c>
      <c r="W124" s="537">
        <v>130.22999999999999</v>
      </c>
    </row>
    <row r="125" spans="2:23" ht="24.75" customHeight="1" x14ac:dyDescent="0.2">
      <c r="B125" s="787"/>
      <c r="C125" s="547" t="s">
        <v>369</v>
      </c>
      <c r="D125" s="536">
        <v>132.25</v>
      </c>
      <c r="E125" s="537">
        <v>130.16</v>
      </c>
      <c r="F125" s="537">
        <v>131.27000000000001</v>
      </c>
      <c r="G125" s="537">
        <v>134.44999999999999</v>
      </c>
      <c r="H125" s="536">
        <v>133.61000000000001</v>
      </c>
      <c r="I125" s="537">
        <v>130.16999999999999</v>
      </c>
      <c r="J125" s="537">
        <v>132.13</v>
      </c>
      <c r="K125" s="537">
        <v>137.03</v>
      </c>
      <c r="L125" s="536">
        <v>132.71</v>
      </c>
      <c r="M125" s="537">
        <v>131.34</v>
      </c>
      <c r="N125" s="537">
        <v>131.43</v>
      </c>
      <c r="O125" s="537">
        <v>134.96</v>
      </c>
      <c r="P125" s="536">
        <v>130.46</v>
      </c>
      <c r="Q125" s="537">
        <v>131.02000000000001</v>
      </c>
      <c r="R125" s="537">
        <v>130.74</v>
      </c>
      <c r="S125" s="538">
        <v>129.87</v>
      </c>
      <c r="T125" s="537">
        <v>131.16</v>
      </c>
      <c r="U125" s="537">
        <v>130.61000000000001</v>
      </c>
      <c r="V125" s="537">
        <v>130.97</v>
      </c>
      <c r="W125" s="537">
        <v>131.66999999999999</v>
      </c>
    </row>
    <row r="126" spans="2:23" ht="24.75" customHeight="1" x14ac:dyDescent="0.2">
      <c r="B126" s="787"/>
      <c r="C126" s="547" t="s">
        <v>370</v>
      </c>
      <c r="D126" s="536">
        <v>133.15</v>
      </c>
      <c r="E126" s="537">
        <v>130.52000000000001</v>
      </c>
      <c r="F126" s="537">
        <v>131.99</v>
      </c>
      <c r="G126" s="537">
        <v>135.88</v>
      </c>
      <c r="H126" s="536">
        <v>135.03</v>
      </c>
      <c r="I126" s="537">
        <v>130.54</v>
      </c>
      <c r="J126" s="537">
        <v>132.93</v>
      </c>
      <c r="K126" s="537">
        <v>139.61000000000001</v>
      </c>
      <c r="L126" s="536">
        <v>133.94999999999999</v>
      </c>
      <c r="M126" s="537">
        <v>131.65</v>
      </c>
      <c r="N126" s="537">
        <v>132.37</v>
      </c>
      <c r="O126" s="537">
        <v>137.25</v>
      </c>
      <c r="P126" s="536">
        <v>131.72999999999999</v>
      </c>
      <c r="Q126" s="537">
        <v>131.35</v>
      </c>
      <c r="R126" s="537">
        <v>131.81</v>
      </c>
      <c r="S126" s="538">
        <v>131.94</v>
      </c>
      <c r="T126" s="537">
        <v>132.4</v>
      </c>
      <c r="U126" s="537">
        <v>131</v>
      </c>
      <c r="V126" s="537">
        <v>131.88</v>
      </c>
      <c r="W126" s="537">
        <v>133.74</v>
      </c>
    </row>
    <row r="127" spans="2:23" ht="24.75" customHeight="1" thickBot="1" x14ac:dyDescent="0.25">
      <c r="B127" s="788"/>
      <c r="C127" s="548" t="s">
        <v>371</v>
      </c>
      <c r="D127" s="543">
        <v>133.96</v>
      </c>
      <c r="E127" s="544">
        <v>131.09</v>
      </c>
      <c r="F127" s="544">
        <v>132.66999999999999</v>
      </c>
      <c r="G127" s="544">
        <v>136.94999999999999</v>
      </c>
      <c r="H127" s="543">
        <v>135.52000000000001</v>
      </c>
      <c r="I127" s="544">
        <v>131.07</v>
      </c>
      <c r="J127" s="544">
        <v>133.35</v>
      </c>
      <c r="K127" s="544">
        <v>140.13</v>
      </c>
      <c r="L127" s="543">
        <v>134.51</v>
      </c>
      <c r="M127" s="544">
        <v>132.03</v>
      </c>
      <c r="N127" s="544">
        <v>132.91</v>
      </c>
      <c r="O127" s="544">
        <v>138</v>
      </c>
      <c r="P127" s="543">
        <v>132.28</v>
      </c>
      <c r="Q127" s="544">
        <v>131.83000000000001</v>
      </c>
      <c r="R127" s="544">
        <v>132.33000000000001</v>
      </c>
      <c r="S127" s="545">
        <v>132.58000000000001</v>
      </c>
      <c r="T127" s="544">
        <v>133.08000000000001</v>
      </c>
      <c r="U127" s="544">
        <v>131.58000000000001</v>
      </c>
      <c r="V127" s="544">
        <v>132.53</v>
      </c>
      <c r="W127" s="544">
        <v>134.5</v>
      </c>
    </row>
    <row r="128" spans="2:23" ht="24.75" customHeight="1" x14ac:dyDescent="0.2">
      <c r="B128" s="796">
        <v>2023</v>
      </c>
      <c r="C128" s="549" t="s">
        <v>360</v>
      </c>
      <c r="D128" s="533">
        <v>137.88</v>
      </c>
      <c r="E128" s="534">
        <v>134.52000000000001</v>
      </c>
      <c r="F128" s="534">
        <v>136.55000000000001</v>
      </c>
      <c r="G128" s="534">
        <v>141.26</v>
      </c>
      <c r="H128" s="533">
        <v>139.13999999999999</v>
      </c>
      <c r="I128" s="534">
        <v>134.24</v>
      </c>
      <c r="J128" s="534">
        <v>136.5</v>
      </c>
      <c r="K128" s="534">
        <v>144.38</v>
      </c>
      <c r="L128" s="533">
        <v>137.77000000000001</v>
      </c>
      <c r="M128" s="534">
        <v>135.69999999999999</v>
      </c>
      <c r="N128" s="534">
        <v>135.83000000000001</v>
      </c>
      <c r="O128" s="534">
        <v>141.16999999999999</v>
      </c>
      <c r="P128" s="533">
        <v>135.88</v>
      </c>
      <c r="Q128" s="534">
        <v>135.06</v>
      </c>
      <c r="R128" s="534">
        <v>136.05000000000001</v>
      </c>
      <c r="S128" s="535">
        <v>136.34</v>
      </c>
      <c r="T128" s="534">
        <v>135.94999999999999</v>
      </c>
      <c r="U128" s="534">
        <v>134.32</v>
      </c>
      <c r="V128" s="534">
        <v>135.22999999999999</v>
      </c>
      <c r="W128" s="534">
        <v>137.59</v>
      </c>
    </row>
    <row r="129" spans="2:23" ht="24.75" customHeight="1" x14ac:dyDescent="0.2">
      <c r="B129" s="797"/>
      <c r="C129" s="549" t="s">
        <v>361</v>
      </c>
      <c r="D129" s="533">
        <v>139.5</v>
      </c>
      <c r="E129" s="534">
        <v>136.04</v>
      </c>
      <c r="F129" s="534">
        <v>138.15</v>
      </c>
      <c r="G129" s="534">
        <v>142.94999999999999</v>
      </c>
      <c r="H129" s="533">
        <v>141.24</v>
      </c>
      <c r="I129" s="534">
        <v>135.52000000000001</v>
      </c>
      <c r="J129" s="534">
        <v>137.93</v>
      </c>
      <c r="K129" s="534">
        <v>147.52000000000001</v>
      </c>
      <c r="L129" s="533">
        <v>139.27000000000001</v>
      </c>
      <c r="M129" s="534">
        <v>136.87</v>
      </c>
      <c r="N129" s="534">
        <v>137.18</v>
      </c>
      <c r="O129" s="534">
        <v>143.08000000000001</v>
      </c>
      <c r="P129" s="533">
        <v>137.41</v>
      </c>
      <c r="Q129" s="534">
        <v>136.18</v>
      </c>
      <c r="R129" s="534">
        <v>137.49</v>
      </c>
      <c r="S129" s="535">
        <v>138.22999999999999</v>
      </c>
      <c r="T129" s="534">
        <v>137.29</v>
      </c>
      <c r="U129" s="534">
        <v>135.47999999999999</v>
      </c>
      <c r="V129" s="534">
        <v>136.44</v>
      </c>
      <c r="W129" s="534">
        <v>139.16999999999999</v>
      </c>
    </row>
    <row r="130" spans="2:23" ht="24.75" customHeight="1" x14ac:dyDescent="0.2">
      <c r="B130" s="797"/>
      <c r="C130" s="549" t="s">
        <v>362</v>
      </c>
      <c r="D130" s="533">
        <v>139.63999999999999</v>
      </c>
      <c r="E130" s="534">
        <v>136.36000000000001</v>
      </c>
      <c r="F130" s="534">
        <v>138.44999999999999</v>
      </c>
      <c r="G130" s="534">
        <v>142.85</v>
      </c>
      <c r="H130" s="533">
        <v>140.97</v>
      </c>
      <c r="I130" s="534">
        <v>135.80000000000001</v>
      </c>
      <c r="J130" s="534">
        <v>137.88</v>
      </c>
      <c r="K130" s="534">
        <v>146.72</v>
      </c>
      <c r="L130" s="533">
        <v>139.31</v>
      </c>
      <c r="M130" s="534">
        <v>137.13</v>
      </c>
      <c r="N130" s="534">
        <v>137.30000000000001</v>
      </c>
      <c r="O130" s="534">
        <v>142.86000000000001</v>
      </c>
      <c r="P130" s="533">
        <v>137.33000000000001</v>
      </c>
      <c r="Q130" s="534">
        <v>136.44</v>
      </c>
      <c r="R130" s="534">
        <v>137.49</v>
      </c>
      <c r="S130" s="535">
        <v>137.86000000000001</v>
      </c>
      <c r="T130" s="534">
        <v>137.24</v>
      </c>
      <c r="U130" s="534">
        <v>135.74</v>
      </c>
      <c r="V130" s="534">
        <v>136.51</v>
      </c>
      <c r="W130" s="534">
        <v>138.80000000000001</v>
      </c>
    </row>
    <row r="131" spans="2:23" ht="24.75" customHeight="1" x14ac:dyDescent="0.2">
      <c r="B131" s="502"/>
      <c r="C131" s="511"/>
      <c r="D131" s="512"/>
      <c r="E131" s="512"/>
      <c r="F131" s="512"/>
      <c r="G131" s="512"/>
      <c r="H131" s="512"/>
      <c r="I131" s="512"/>
      <c r="J131" s="512"/>
      <c r="K131" s="512"/>
      <c r="L131" s="512"/>
      <c r="M131" s="512"/>
      <c r="N131" s="512"/>
      <c r="O131" s="512"/>
      <c r="P131" s="512"/>
      <c r="Q131" s="512"/>
      <c r="R131" s="512"/>
      <c r="S131" s="512"/>
      <c r="T131" s="512"/>
      <c r="U131" s="512"/>
      <c r="V131" s="512"/>
      <c r="W131" s="512"/>
    </row>
    <row r="132" spans="2:23" ht="24.75" customHeight="1" x14ac:dyDescent="0.25">
      <c r="B132" s="502"/>
      <c r="C132" s="503"/>
      <c r="D132" s="504"/>
      <c r="E132" s="504"/>
      <c r="F132" s="504"/>
      <c r="G132" s="504"/>
      <c r="H132" s="504"/>
      <c r="I132" s="504"/>
      <c r="J132" s="504"/>
      <c r="K132" s="504"/>
      <c r="L132" s="504"/>
      <c r="M132" s="504"/>
      <c r="N132" s="504"/>
      <c r="O132" s="504"/>
      <c r="P132" s="504"/>
      <c r="Q132" s="504"/>
      <c r="R132" s="504"/>
      <c r="S132" s="504"/>
      <c r="T132" s="504"/>
      <c r="U132" s="504"/>
      <c r="V132" s="504"/>
      <c r="W132" s="504"/>
    </row>
    <row r="133" spans="2:23" ht="51.75" customHeight="1" x14ac:dyDescent="0.2">
      <c r="B133" s="790" t="s">
        <v>925</v>
      </c>
      <c r="C133" s="790"/>
      <c r="D133" s="790"/>
      <c r="E133" s="790"/>
      <c r="F133" s="790"/>
      <c r="G133" s="790"/>
      <c r="H133" s="790"/>
      <c r="I133" s="790"/>
      <c r="J133" s="790"/>
      <c r="K133" s="790"/>
    </row>
    <row r="135" spans="2:23" ht="24.75" customHeight="1" thickBot="1" x14ac:dyDescent="0.25">
      <c r="D135" s="801" t="s">
        <v>894</v>
      </c>
      <c r="E135" s="801"/>
      <c r="F135" s="801"/>
      <c r="G135" s="801"/>
      <c r="H135" s="801"/>
      <c r="I135" s="801"/>
      <c r="J135" s="801"/>
      <c r="K135" s="801"/>
    </row>
    <row r="136" spans="2:23" ht="48" customHeight="1" thickBot="1" x14ac:dyDescent="0.25">
      <c r="B136" s="795" t="s">
        <v>630</v>
      </c>
      <c r="C136" s="795"/>
      <c r="D136" s="554" t="s">
        <v>895</v>
      </c>
      <c r="E136" s="554" t="s">
        <v>896</v>
      </c>
      <c r="F136" s="554" t="s">
        <v>897</v>
      </c>
      <c r="G136" s="555" t="s">
        <v>898</v>
      </c>
      <c r="H136" s="554" t="s">
        <v>899</v>
      </c>
      <c r="I136" s="554" t="s">
        <v>900</v>
      </c>
      <c r="J136" s="554" t="s">
        <v>901</v>
      </c>
      <c r="K136" s="556" t="s">
        <v>180</v>
      </c>
    </row>
    <row r="137" spans="2:23" ht="24.75" customHeight="1" thickTop="1" thickBot="1" x14ac:dyDescent="0.25">
      <c r="B137" s="789" t="s">
        <v>883</v>
      </c>
      <c r="C137" s="789"/>
      <c r="D137" s="550">
        <v>27.75</v>
      </c>
      <c r="E137" s="550">
        <v>11.06</v>
      </c>
      <c r="F137" s="550">
        <v>25.45</v>
      </c>
      <c r="G137" s="540">
        <v>12.23</v>
      </c>
      <c r="H137" s="550">
        <v>2.14</v>
      </c>
      <c r="I137" s="550">
        <v>7.27</v>
      </c>
      <c r="J137" s="539">
        <v>3.9</v>
      </c>
      <c r="K137" s="539">
        <v>10.199999999999999</v>
      </c>
    </row>
    <row r="138" spans="2:23" ht="24.75" customHeight="1" x14ac:dyDescent="0.2">
      <c r="B138" s="786">
        <v>2021</v>
      </c>
      <c r="C138" s="546" t="s">
        <v>360</v>
      </c>
      <c r="D138" s="551">
        <v>114.7</v>
      </c>
      <c r="E138" s="551">
        <v>113.29</v>
      </c>
      <c r="F138" s="551">
        <v>113.77</v>
      </c>
      <c r="G138" s="551">
        <v>114.13</v>
      </c>
      <c r="H138" s="551">
        <v>112.58</v>
      </c>
      <c r="I138" s="551">
        <v>114.07</v>
      </c>
      <c r="J138" s="536">
        <v>112.46</v>
      </c>
      <c r="K138" s="536">
        <v>114.06</v>
      </c>
    </row>
    <row r="139" spans="2:23" ht="24.75" customHeight="1" x14ac:dyDescent="0.2">
      <c r="B139" s="787"/>
      <c r="C139" s="547" t="s">
        <v>361</v>
      </c>
      <c r="D139" s="551">
        <v>115.73</v>
      </c>
      <c r="E139" s="551">
        <v>114.27</v>
      </c>
      <c r="F139" s="551">
        <v>114.82</v>
      </c>
      <c r="G139" s="551">
        <v>115.22</v>
      </c>
      <c r="H139" s="551">
        <v>113.57</v>
      </c>
      <c r="I139" s="551">
        <v>115.16</v>
      </c>
      <c r="J139" s="536">
        <v>113.53</v>
      </c>
      <c r="K139" s="536">
        <v>115.1</v>
      </c>
    </row>
    <row r="140" spans="2:23" ht="24.75" customHeight="1" x14ac:dyDescent="0.2">
      <c r="B140" s="787"/>
      <c r="C140" s="547" t="s">
        <v>362</v>
      </c>
      <c r="D140" s="551">
        <v>116.49</v>
      </c>
      <c r="E140" s="551">
        <v>114.99</v>
      </c>
      <c r="F140" s="551">
        <v>115.51</v>
      </c>
      <c r="G140" s="551">
        <v>116.08</v>
      </c>
      <c r="H140" s="551">
        <v>114.26</v>
      </c>
      <c r="I140" s="551">
        <v>116.01</v>
      </c>
      <c r="J140" s="536">
        <v>114.38</v>
      </c>
      <c r="K140" s="536">
        <v>115.82</v>
      </c>
    </row>
    <row r="141" spans="2:23" ht="24.75" customHeight="1" x14ac:dyDescent="0.2">
      <c r="B141" s="787"/>
      <c r="C141" s="547" t="s">
        <v>363</v>
      </c>
      <c r="D141" s="551">
        <v>117.02</v>
      </c>
      <c r="E141" s="551">
        <v>115.89</v>
      </c>
      <c r="F141" s="551">
        <v>115.92</v>
      </c>
      <c r="G141" s="551">
        <v>116.48</v>
      </c>
      <c r="H141" s="551">
        <v>115.22</v>
      </c>
      <c r="I141" s="551">
        <v>116.41</v>
      </c>
      <c r="J141" s="536">
        <v>114.69</v>
      </c>
      <c r="K141" s="536">
        <v>116.47</v>
      </c>
    </row>
    <row r="142" spans="2:23" ht="24.75" customHeight="1" x14ac:dyDescent="0.2">
      <c r="B142" s="787"/>
      <c r="C142" s="547" t="s">
        <v>364</v>
      </c>
      <c r="D142" s="551">
        <v>117.31</v>
      </c>
      <c r="E142" s="551">
        <v>116.16</v>
      </c>
      <c r="F142" s="551">
        <v>116.19</v>
      </c>
      <c r="G142" s="551">
        <v>116.61</v>
      </c>
      <c r="H142" s="551">
        <v>115.58</v>
      </c>
      <c r="I142" s="551">
        <v>116.7</v>
      </c>
      <c r="J142" s="536">
        <v>115.02</v>
      </c>
      <c r="K142" s="536">
        <v>116.77</v>
      </c>
    </row>
    <row r="143" spans="2:23" ht="24.75" customHeight="1" x14ac:dyDescent="0.2">
      <c r="B143" s="787"/>
      <c r="C143" s="547" t="s">
        <v>365</v>
      </c>
      <c r="D143" s="551">
        <v>117.39</v>
      </c>
      <c r="E143" s="551">
        <v>116.3</v>
      </c>
      <c r="F143" s="551">
        <v>116.25</v>
      </c>
      <c r="G143" s="551">
        <v>116.72</v>
      </c>
      <c r="H143" s="551">
        <v>115.72</v>
      </c>
      <c r="I143" s="551">
        <v>116.77</v>
      </c>
      <c r="J143" s="536">
        <v>115.1</v>
      </c>
      <c r="K143" s="536">
        <v>116.83</v>
      </c>
    </row>
    <row r="144" spans="2:23" ht="24.75" customHeight="1" x14ac:dyDescent="0.2">
      <c r="B144" s="787"/>
      <c r="C144" s="547" t="s">
        <v>366</v>
      </c>
      <c r="D144" s="551">
        <v>117.65</v>
      </c>
      <c r="E144" s="551">
        <v>116.58</v>
      </c>
      <c r="F144" s="551">
        <v>116.54</v>
      </c>
      <c r="G144" s="551">
        <v>116.9</v>
      </c>
      <c r="H144" s="551">
        <v>116.08</v>
      </c>
      <c r="I144" s="551">
        <v>117.05</v>
      </c>
      <c r="J144" s="536">
        <v>115.36</v>
      </c>
      <c r="K144" s="536">
        <v>117.11</v>
      </c>
    </row>
    <row r="145" spans="2:15" ht="24.75" customHeight="1" x14ac:dyDescent="0.2">
      <c r="B145" s="787"/>
      <c r="C145" s="547" t="s">
        <v>367</v>
      </c>
      <c r="D145" s="551">
        <v>118.11</v>
      </c>
      <c r="E145" s="551">
        <v>116.87</v>
      </c>
      <c r="F145" s="551">
        <v>117.04</v>
      </c>
      <c r="G145" s="551">
        <v>117.36</v>
      </c>
      <c r="H145" s="551">
        <v>116.46</v>
      </c>
      <c r="I145" s="551">
        <v>117.53</v>
      </c>
      <c r="J145" s="536">
        <v>115.8</v>
      </c>
      <c r="K145" s="536">
        <v>117.53</v>
      </c>
    </row>
    <row r="146" spans="2:15" ht="24.75" customHeight="1" x14ac:dyDescent="0.2">
      <c r="B146" s="787"/>
      <c r="C146" s="547" t="s">
        <v>368</v>
      </c>
      <c r="D146" s="551">
        <v>118.96</v>
      </c>
      <c r="E146" s="551">
        <v>117.76</v>
      </c>
      <c r="F146" s="551">
        <v>117.82</v>
      </c>
      <c r="G146" s="551">
        <v>118.2</v>
      </c>
      <c r="H146" s="551">
        <v>117.35</v>
      </c>
      <c r="I146" s="551">
        <v>118.35</v>
      </c>
      <c r="J146" s="536">
        <v>116.59</v>
      </c>
      <c r="K146" s="536">
        <v>118.3</v>
      </c>
    </row>
    <row r="147" spans="2:15" ht="24.75" customHeight="1" x14ac:dyDescent="0.2">
      <c r="B147" s="787"/>
      <c r="C147" s="547" t="s">
        <v>369</v>
      </c>
      <c r="D147" s="551">
        <v>119.34</v>
      </c>
      <c r="E147" s="551">
        <v>118.09</v>
      </c>
      <c r="F147" s="551">
        <v>118.23</v>
      </c>
      <c r="G147" s="551">
        <v>118.63</v>
      </c>
      <c r="H147" s="551">
        <v>117.73</v>
      </c>
      <c r="I147" s="551">
        <v>118.78</v>
      </c>
      <c r="J147" s="536">
        <v>116.91</v>
      </c>
      <c r="K147" s="536">
        <v>118.69</v>
      </c>
    </row>
    <row r="148" spans="2:15" ht="24.75" customHeight="1" x14ac:dyDescent="0.2">
      <c r="B148" s="787"/>
      <c r="C148" s="547" t="s">
        <v>370</v>
      </c>
      <c r="D148" s="551">
        <v>119.8</v>
      </c>
      <c r="E148" s="551">
        <v>118.43</v>
      </c>
      <c r="F148" s="551">
        <v>118.65</v>
      </c>
      <c r="G148" s="551">
        <v>119.09</v>
      </c>
      <c r="H148" s="551">
        <v>118.22</v>
      </c>
      <c r="I148" s="551">
        <v>119.12</v>
      </c>
      <c r="J148" s="536">
        <v>117.46</v>
      </c>
      <c r="K148" s="536">
        <v>119.09</v>
      </c>
    </row>
    <row r="149" spans="2:15" ht="24.75" customHeight="1" thickBot="1" x14ac:dyDescent="0.25">
      <c r="B149" s="788"/>
      <c r="C149" s="548" t="s">
        <v>371</v>
      </c>
      <c r="D149" s="552">
        <v>121.1</v>
      </c>
      <c r="E149" s="552">
        <v>119.94</v>
      </c>
      <c r="F149" s="552">
        <v>119.67</v>
      </c>
      <c r="G149" s="552">
        <v>120.47</v>
      </c>
      <c r="H149" s="552">
        <v>119.73</v>
      </c>
      <c r="I149" s="552">
        <v>120.38</v>
      </c>
      <c r="J149" s="543">
        <v>118.75</v>
      </c>
      <c r="K149" s="543">
        <v>120.27</v>
      </c>
    </row>
    <row r="150" spans="2:15" ht="24.75" customHeight="1" x14ac:dyDescent="0.2">
      <c r="B150" s="786">
        <v>2022</v>
      </c>
      <c r="C150" s="549" t="s">
        <v>360</v>
      </c>
      <c r="D150" s="553">
        <v>124.45</v>
      </c>
      <c r="E150" s="553">
        <v>123.54</v>
      </c>
      <c r="F150" s="553">
        <v>122.81</v>
      </c>
      <c r="G150" s="553">
        <v>123.13</v>
      </c>
      <c r="H150" s="553">
        <v>122.73</v>
      </c>
      <c r="I150" s="553">
        <v>123.3</v>
      </c>
      <c r="J150" s="533">
        <v>121.46</v>
      </c>
      <c r="K150" s="533">
        <v>123.64</v>
      </c>
    </row>
    <row r="151" spans="2:15" ht="24.75" customHeight="1" x14ac:dyDescent="0.2">
      <c r="B151" s="787"/>
      <c r="C151" s="547" t="s">
        <v>361</v>
      </c>
      <c r="D151" s="551">
        <v>125.47</v>
      </c>
      <c r="E151" s="551">
        <v>123.88</v>
      </c>
      <c r="F151" s="551">
        <v>123.66</v>
      </c>
      <c r="G151" s="551">
        <v>124.01</v>
      </c>
      <c r="H151" s="551">
        <v>123.14</v>
      </c>
      <c r="I151" s="551">
        <v>124.57</v>
      </c>
      <c r="J151" s="536">
        <v>122.48</v>
      </c>
      <c r="K151" s="536">
        <v>124.41</v>
      </c>
    </row>
    <row r="152" spans="2:15" ht="24.75" customHeight="1" x14ac:dyDescent="0.2">
      <c r="B152" s="787"/>
      <c r="C152" s="547" t="s">
        <v>362</v>
      </c>
      <c r="D152" s="551">
        <v>125.94</v>
      </c>
      <c r="E152" s="551">
        <v>124.42</v>
      </c>
      <c r="F152" s="551">
        <v>124.25</v>
      </c>
      <c r="G152" s="551">
        <v>124.47</v>
      </c>
      <c r="H152" s="551">
        <v>123.8</v>
      </c>
      <c r="I152" s="551">
        <v>124.9</v>
      </c>
      <c r="J152" s="536">
        <v>122.82</v>
      </c>
      <c r="K152" s="536">
        <v>124.94</v>
      </c>
    </row>
    <row r="153" spans="2:15" ht="24.75" customHeight="1" x14ac:dyDescent="0.2">
      <c r="B153" s="787"/>
      <c r="C153" s="547" t="s">
        <v>363</v>
      </c>
      <c r="D153" s="551">
        <v>126.43</v>
      </c>
      <c r="E153" s="551">
        <v>125.03</v>
      </c>
      <c r="F153" s="551">
        <v>124.75</v>
      </c>
      <c r="G153" s="551">
        <v>125</v>
      </c>
      <c r="H153" s="551">
        <v>124.35</v>
      </c>
      <c r="I153" s="551">
        <v>125.37</v>
      </c>
      <c r="J153" s="536">
        <v>123.41</v>
      </c>
      <c r="K153" s="536">
        <v>125.48</v>
      </c>
    </row>
    <row r="154" spans="2:15" ht="24.75" customHeight="1" x14ac:dyDescent="0.2">
      <c r="B154" s="787"/>
      <c r="C154" s="547" t="s">
        <v>364</v>
      </c>
      <c r="D154" s="551">
        <v>127.04</v>
      </c>
      <c r="E154" s="551">
        <v>125.76</v>
      </c>
      <c r="F154" s="551">
        <v>125.4</v>
      </c>
      <c r="G154" s="551">
        <v>125.63</v>
      </c>
      <c r="H154" s="551">
        <v>125.03</v>
      </c>
      <c r="I154" s="551">
        <v>125.8</v>
      </c>
      <c r="J154" s="536">
        <v>124.15</v>
      </c>
      <c r="K154" s="536">
        <v>126.16</v>
      </c>
    </row>
    <row r="155" spans="2:15" ht="22.5" customHeight="1" x14ac:dyDescent="0.2">
      <c r="B155" s="787"/>
      <c r="C155" s="547" t="s">
        <v>365</v>
      </c>
      <c r="D155" s="551">
        <v>127.74</v>
      </c>
      <c r="E155" s="551">
        <v>126.55</v>
      </c>
      <c r="F155" s="551">
        <v>126.25</v>
      </c>
      <c r="G155" s="551">
        <v>126.55</v>
      </c>
      <c r="H155" s="551">
        <v>126.03</v>
      </c>
      <c r="I155" s="551">
        <v>126.79</v>
      </c>
      <c r="J155" s="536">
        <v>125.11</v>
      </c>
      <c r="K155" s="536">
        <v>126.92</v>
      </c>
    </row>
    <row r="156" spans="2:15" ht="24.75" customHeight="1" x14ac:dyDescent="0.2">
      <c r="B156" s="787"/>
      <c r="C156" s="547" t="s">
        <v>366</v>
      </c>
      <c r="D156" s="551">
        <v>129.76</v>
      </c>
      <c r="E156" s="551">
        <v>128.59</v>
      </c>
      <c r="F156" s="551">
        <v>128.51</v>
      </c>
      <c r="G156" s="551">
        <v>128.57</v>
      </c>
      <c r="H156" s="551">
        <v>128.54</v>
      </c>
      <c r="I156" s="551">
        <v>128.72999999999999</v>
      </c>
      <c r="J156" s="536">
        <v>127.17</v>
      </c>
      <c r="K156" s="536">
        <v>129.06</v>
      </c>
    </row>
    <row r="157" spans="2:15" ht="24.75" customHeight="1" x14ac:dyDescent="0.2">
      <c r="B157" s="787"/>
      <c r="C157" s="547" t="s">
        <v>367</v>
      </c>
      <c r="D157" s="551">
        <v>130.94</v>
      </c>
      <c r="E157" s="551">
        <v>129.76</v>
      </c>
      <c r="F157" s="551">
        <v>129.91999999999999</v>
      </c>
      <c r="G157" s="551">
        <v>130.01</v>
      </c>
      <c r="H157" s="551">
        <v>130.16999999999999</v>
      </c>
      <c r="I157" s="551">
        <v>129.77000000000001</v>
      </c>
      <c r="J157" s="536">
        <v>128.74</v>
      </c>
      <c r="K157" s="536">
        <v>130.38</v>
      </c>
    </row>
    <row r="158" spans="2:15" ht="24.75" customHeight="1" x14ac:dyDescent="0.2">
      <c r="B158" s="787"/>
      <c r="C158" s="547" t="s">
        <v>368</v>
      </c>
      <c r="D158" s="551">
        <v>131.66</v>
      </c>
      <c r="E158" s="551">
        <v>130.24</v>
      </c>
      <c r="F158" s="551">
        <v>130.74</v>
      </c>
      <c r="G158" s="551">
        <v>130.79</v>
      </c>
      <c r="H158" s="551">
        <v>130.94999999999999</v>
      </c>
      <c r="I158" s="551">
        <v>130.4</v>
      </c>
      <c r="J158" s="536">
        <v>129.47999999999999</v>
      </c>
      <c r="K158" s="536">
        <v>131.08000000000001</v>
      </c>
      <c r="O158" s="280"/>
    </row>
    <row r="159" spans="2:15" ht="24.75" customHeight="1" x14ac:dyDescent="0.2">
      <c r="B159" s="787"/>
      <c r="C159" s="547" t="s">
        <v>369</v>
      </c>
      <c r="D159" s="551">
        <v>132.58000000000001</v>
      </c>
      <c r="E159" s="551">
        <v>131.12</v>
      </c>
      <c r="F159" s="551">
        <v>131.86000000000001</v>
      </c>
      <c r="G159" s="551">
        <v>131.75</v>
      </c>
      <c r="H159" s="551">
        <v>132.25</v>
      </c>
      <c r="I159" s="551">
        <v>131.30000000000001</v>
      </c>
      <c r="J159" s="536">
        <v>130.52000000000001</v>
      </c>
      <c r="K159" s="536">
        <v>132.04</v>
      </c>
      <c r="O159" s="280"/>
    </row>
    <row r="160" spans="2:15" ht="24.75" customHeight="1" x14ac:dyDescent="0.2">
      <c r="B160" s="787"/>
      <c r="C160" s="547" t="s">
        <v>370</v>
      </c>
      <c r="D160" s="551">
        <v>133.77000000000001</v>
      </c>
      <c r="E160" s="551">
        <v>132.21</v>
      </c>
      <c r="F160" s="551">
        <v>133.19</v>
      </c>
      <c r="G160" s="551">
        <v>133.03</v>
      </c>
      <c r="H160" s="551">
        <v>133.96</v>
      </c>
      <c r="I160" s="551">
        <v>132.46</v>
      </c>
      <c r="J160" s="536">
        <v>131.81</v>
      </c>
      <c r="K160" s="536">
        <v>133.25</v>
      </c>
      <c r="O160" s="280"/>
    </row>
    <row r="161" spans="1:16" ht="24.75" customHeight="1" thickBot="1" x14ac:dyDescent="0.25">
      <c r="B161" s="788"/>
      <c r="C161" s="548" t="s">
        <v>371</v>
      </c>
      <c r="D161" s="552">
        <v>134.27000000000001</v>
      </c>
      <c r="E161" s="552">
        <v>132.68</v>
      </c>
      <c r="F161" s="552">
        <v>133.91999999999999</v>
      </c>
      <c r="G161" s="552">
        <v>133.75</v>
      </c>
      <c r="H161" s="552">
        <v>134.69</v>
      </c>
      <c r="I161" s="552">
        <v>132.87</v>
      </c>
      <c r="J161" s="543">
        <v>132.66</v>
      </c>
      <c r="K161" s="543">
        <v>133.87</v>
      </c>
      <c r="O161" s="280"/>
    </row>
    <row r="162" spans="1:16" ht="24.75" customHeight="1" x14ac:dyDescent="0.2">
      <c r="B162" s="802">
        <v>2023</v>
      </c>
      <c r="C162" s="549" t="s">
        <v>360</v>
      </c>
      <c r="D162" s="553">
        <v>137.76</v>
      </c>
      <c r="E162" s="553">
        <v>136.15</v>
      </c>
      <c r="F162" s="553">
        <v>137.18</v>
      </c>
      <c r="G162" s="553">
        <v>137.08000000000001</v>
      </c>
      <c r="H162" s="553">
        <v>138.68</v>
      </c>
      <c r="I162" s="553">
        <v>135.96</v>
      </c>
      <c r="J162" s="533">
        <v>135.96</v>
      </c>
      <c r="K162" s="533">
        <v>137.19</v>
      </c>
      <c r="O162" s="280"/>
    </row>
    <row r="163" spans="1:16" ht="24.75" customHeight="1" x14ac:dyDescent="0.2">
      <c r="B163" s="794"/>
      <c r="C163" s="549" t="s">
        <v>361</v>
      </c>
      <c r="D163" s="553">
        <v>139.24</v>
      </c>
      <c r="E163" s="553">
        <v>138.27000000000001</v>
      </c>
      <c r="F163" s="553">
        <v>138.68</v>
      </c>
      <c r="G163" s="553">
        <v>138.54</v>
      </c>
      <c r="H163" s="553">
        <v>141.26</v>
      </c>
      <c r="I163" s="553">
        <v>137.22999999999999</v>
      </c>
      <c r="J163" s="533">
        <v>137.43</v>
      </c>
      <c r="K163" s="533">
        <v>138.94</v>
      </c>
      <c r="O163" s="280"/>
    </row>
    <row r="164" spans="1:16" ht="24.75" customHeight="1" x14ac:dyDescent="0.2">
      <c r="B164" s="794"/>
      <c r="C164" s="549" t="s">
        <v>362</v>
      </c>
      <c r="D164" s="553">
        <v>139.16</v>
      </c>
      <c r="E164" s="553">
        <v>138.25</v>
      </c>
      <c r="F164" s="553">
        <v>138.59</v>
      </c>
      <c r="G164" s="553">
        <v>138.57</v>
      </c>
      <c r="H164" s="553">
        <v>141.09</v>
      </c>
      <c r="I164" s="553">
        <v>137.15</v>
      </c>
      <c r="J164" s="533">
        <v>137.52000000000001</v>
      </c>
      <c r="K164" s="533">
        <v>138.9</v>
      </c>
      <c r="O164" s="280"/>
    </row>
    <row r="165" spans="1:16" ht="24.75" customHeight="1" x14ac:dyDescent="0.25">
      <c r="B165" s="502"/>
      <c r="C165" s="500"/>
      <c r="D165" s="501"/>
      <c r="E165" s="501"/>
      <c r="F165" s="501"/>
      <c r="G165" s="501"/>
      <c r="H165" s="501"/>
      <c r="I165" s="501"/>
      <c r="J165" s="501"/>
      <c r="K165" s="501"/>
      <c r="O165" s="280"/>
    </row>
    <row r="166" spans="1:16" ht="24.75" customHeight="1" x14ac:dyDescent="0.25">
      <c r="B166" s="502"/>
      <c r="C166" s="500"/>
      <c r="D166" s="501"/>
      <c r="E166" s="501"/>
      <c r="F166" s="501"/>
      <c r="G166" s="501"/>
      <c r="H166" s="501"/>
      <c r="I166" s="501"/>
      <c r="J166" s="501"/>
      <c r="K166" s="501"/>
      <c r="O166" s="280"/>
    </row>
    <row r="167" spans="1:16" ht="24.75" customHeight="1" x14ac:dyDescent="0.25">
      <c r="B167" s="499"/>
      <c r="C167" s="500"/>
      <c r="D167" s="501"/>
      <c r="E167" s="501"/>
      <c r="F167" s="501"/>
      <c r="G167" s="501"/>
      <c r="H167" s="501"/>
      <c r="I167" s="501"/>
      <c r="J167" s="501"/>
      <c r="K167" s="501"/>
      <c r="O167" s="280"/>
    </row>
    <row r="168" spans="1:16" ht="15" customHeight="1" x14ac:dyDescent="0.2">
      <c r="A168" s="608"/>
      <c r="B168" s="608"/>
      <c r="C168" s="608"/>
      <c r="D168" s="608"/>
      <c r="E168" s="608"/>
      <c r="F168" s="608"/>
      <c r="G168" s="608"/>
      <c r="H168" s="608"/>
      <c r="I168" s="608"/>
      <c r="J168" s="608"/>
      <c r="K168" s="608"/>
      <c r="L168" s="608"/>
      <c r="M168" s="608"/>
      <c r="N168" s="608"/>
      <c r="O168" s="608"/>
      <c r="P168" s="608"/>
    </row>
    <row r="169" spans="1:16" ht="15" customHeight="1" x14ac:dyDescent="0.2">
      <c r="A169" s="608"/>
      <c r="B169" s="608"/>
      <c r="C169" s="608"/>
      <c r="D169" s="608"/>
      <c r="E169" s="608"/>
      <c r="F169" s="608"/>
      <c r="G169" s="608"/>
      <c r="H169" s="608"/>
      <c r="I169" s="608"/>
      <c r="J169" s="608"/>
      <c r="K169" s="608"/>
      <c r="L169" s="608"/>
      <c r="M169" s="608"/>
      <c r="N169" s="608"/>
      <c r="O169" s="608"/>
      <c r="P169" s="608"/>
    </row>
    <row r="170" spans="1:16" ht="15" customHeight="1" x14ac:dyDescent="0.2">
      <c r="D170" s="376"/>
      <c r="E170" s="376"/>
    </row>
    <row r="171" spans="1:16" ht="15" customHeight="1" x14ac:dyDescent="0.2">
      <c r="B171" s="219"/>
      <c r="D171" s="376"/>
      <c r="E171" s="376"/>
    </row>
    <row r="172" spans="1:16" ht="15" customHeight="1" x14ac:dyDescent="0.2">
      <c r="D172" s="376"/>
      <c r="E172" s="376"/>
    </row>
    <row r="173" spans="1:16" ht="15" customHeight="1" x14ac:dyDescent="0.2">
      <c r="D173" s="376"/>
      <c r="E173" s="376"/>
    </row>
    <row r="174" spans="1:16" ht="15" customHeight="1" x14ac:dyDescent="0.2">
      <c r="D174" s="376"/>
      <c r="E174" s="376"/>
    </row>
    <row r="175" spans="1:16" ht="15" customHeight="1" x14ac:dyDescent="0.2"/>
    <row r="176" spans="1:16" ht="15" customHeight="1" x14ac:dyDescent="0.2"/>
    <row r="177" spans="4:16" ht="15" customHeight="1" x14ac:dyDescent="0.2"/>
    <row r="178" spans="4:16" ht="15" customHeight="1" x14ac:dyDescent="0.2"/>
    <row r="179" spans="4:16" ht="15" customHeight="1" x14ac:dyDescent="0.2"/>
    <row r="180" spans="4:16" ht="15" customHeight="1" x14ac:dyDescent="0.2">
      <c r="N180" s="328"/>
      <c r="O180" s="328"/>
      <c r="P180" s="328"/>
    </row>
    <row r="181" spans="4:16" ht="15" customHeight="1" x14ac:dyDescent="0.2">
      <c r="N181" s="328"/>
      <c r="O181" s="328"/>
      <c r="P181" s="328"/>
    </row>
    <row r="182" spans="4:16" ht="15" customHeight="1" x14ac:dyDescent="0.2">
      <c r="N182" s="328"/>
      <c r="O182" s="328"/>
      <c r="P182" s="328"/>
    </row>
    <row r="183" spans="4:16" ht="15" customHeight="1" x14ac:dyDescent="0.2">
      <c r="D183" s="406"/>
      <c r="E183" s="406"/>
      <c r="N183" s="328"/>
      <c r="O183" s="328"/>
      <c r="P183" s="328"/>
    </row>
    <row r="184" spans="4:16" ht="15" customHeight="1" x14ac:dyDescent="0.2">
      <c r="N184" s="328"/>
      <c r="O184" s="328"/>
      <c r="P184" s="328"/>
    </row>
    <row r="185" spans="4:16" ht="15" customHeight="1" x14ac:dyDescent="0.2">
      <c r="N185" s="328"/>
      <c r="O185" s="328"/>
      <c r="P185" s="328"/>
    </row>
    <row r="186" spans="4:16" ht="15" customHeight="1" x14ac:dyDescent="0.2">
      <c r="N186" s="378"/>
      <c r="O186" s="378"/>
      <c r="P186" s="378"/>
    </row>
    <row r="187" spans="4:16" ht="15" customHeight="1" x14ac:dyDescent="0.2">
      <c r="N187" s="378"/>
      <c r="O187" s="378"/>
      <c r="P187" s="378"/>
    </row>
    <row r="188" spans="4:16" x14ac:dyDescent="0.2">
      <c r="N188" s="378"/>
      <c r="O188" s="378"/>
      <c r="P188" s="378"/>
    </row>
    <row r="189" spans="4:16" x14ac:dyDescent="0.2">
      <c r="N189" s="378"/>
      <c r="O189" s="378"/>
      <c r="P189" s="378"/>
    </row>
    <row r="190" spans="4:16" x14ac:dyDescent="0.2">
      <c r="E190" s="318"/>
      <c r="F190" s="376"/>
      <c r="N190" s="378"/>
      <c r="O190" s="378"/>
      <c r="P190" s="378"/>
    </row>
    <row r="191" spans="4:16" x14ac:dyDescent="0.2">
      <c r="E191" s="276"/>
      <c r="F191" s="376"/>
      <c r="N191" s="378"/>
      <c r="O191" s="378"/>
      <c r="P191" s="378"/>
    </row>
    <row r="193" ht="15" customHeight="1" x14ac:dyDescent="0.2"/>
    <row r="229" spans="2:2" x14ac:dyDescent="0.2">
      <c r="B229" s="318" t="s">
        <v>10</v>
      </c>
    </row>
    <row r="233" spans="2:2" x14ac:dyDescent="0.2">
      <c r="B233" s="318" t="s">
        <v>10</v>
      </c>
    </row>
  </sheetData>
  <sheetProtection algorithmName="SHA-512" hashValue="RA4Z8uJ/38JZ8fO43DnGqaUV8XUD5klgwEgbiGo9hR/uWPTC25AsT+yEo6RKbU/BxUY3eL3L5X/WdYe2ZhHggw==" saltValue="GfD049CYVoWPLTUsXBAyyQ==" spinCount="100000" sheet="1" objects="1" scenarios="1"/>
  <mergeCells count="29">
    <mergeCell ref="A168:P169"/>
    <mergeCell ref="B5:B6"/>
    <mergeCell ref="C5:C6"/>
    <mergeCell ref="B81:G81"/>
    <mergeCell ref="B70:E70"/>
    <mergeCell ref="L101:O101"/>
    <mergeCell ref="B150:B161"/>
    <mergeCell ref="B100:W100"/>
    <mergeCell ref="B98:W98"/>
    <mergeCell ref="B99:W99"/>
    <mergeCell ref="B136:C136"/>
    <mergeCell ref="D135:K135"/>
    <mergeCell ref="T101:W101"/>
    <mergeCell ref="B162:B164"/>
    <mergeCell ref="A1:P2"/>
    <mergeCell ref="G75:I78"/>
    <mergeCell ref="J75:L78"/>
    <mergeCell ref="G69:L74"/>
    <mergeCell ref="B138:B149"/>
    <mergeCell ref="B137:C137"/>
    <mergeCell ref="B133:K133"/>
    <mergeCell ref="B104:B115"/>
    <mergeCell ref="D101:G101"/>
    <mergeCell ref="H101:K101"/>
    <mergeCell ref="P101:S101"/>
    <mergeCell ref="B116:B127"/>
    <mergeCell ref="B103:C103"/>
    <mergeCell ref="B102:C102"/>
    <mergeCell ref="B128:B130"/>
  </mergeCells>
  <conditionalFormatting sqref="D72:E75">
    <cfRule type="cellIs" dxfId="7478" priority="6368" operator="lessThan">
      <formula>0</formula>
    </cfRule>
  </conditionalFormatting>
  <conditionalFormatting sqref="C16:C19">
    <cfRule type="cellIs" dxfId="7477" priority="44" operator="lessThan">
      <formula>0</formula>
    </cfRule>
  </conditionalFormatting>
  <conditionalFormatting sqref="C12">
    <cfRule type="cellIs" dxfId="7476" priority="28" operator="lessThan">
      <formula>0</formula>
    </cfRule>
  </conditionalFormatting>
  <conditionalFormatting sqref="C12:C15">
    <cfRule type="cellIs" dxfId="7475" priority="27" operator="lessThan">
      <formula>0</formula>
    </cfRule>
  </conditionalFormatting>
  <conditionalFormatting sqref="C16">
    <cfRule type="cellIs" dxfId="7474" priority="26" operator="lessThan">
      <formula>0</formula>
    </cfRule>
  </conditionalFormatting>
  <conditionalFormatting sqref="C7">
    <cfRule type="cellIs" dxfId="7473" priority="33" operator="lessThan">
      <formula>0</formula>
    </cfRule>
  </conditionalFormatting>
  <conditionalFormatting sqref="C8">
    <cfRule type="cellIs" dxfId="7472" priority="32" operator="lessThan">
      <formula>0</formula>
    </cfRule>
  </conditionalFormatting>
  <conditionalFormatting sqref="C9">
    <cfRule type="cellIs" dxfId="7471" priority="31" operator="lessThan">
      <formula>0</formula>
    </cfRule>
  </conditionalFormatting>
  <conditionalFormatting sqref="C10">
    <cfRule type="cellIs" dxfId="7470" priority="30" operator="lessThan">
      <formula>0</formula>
    </cfRule>
  </conditionalFormatting>
  <conditionalFormatting sqref="C11">
    <cfRule type="cellIs" dxfId="7469" priority="29" operator="lessThan">
      <formula>0</formula>
    </cfRule>
  </conditionalFormatting>
  <conditionalFormatting sqref="C7">
    <cfRule type="cellIs" dxfId="7468" priority="25" operator="lessThan">
      <formula>0</formula>
    </cfRule>
  </conditionalFormatting>
  <conditionalFormatting sqref="C8">
    <cfRule type="cellIs" dxfId="7467" priority="24" operator="lessThan">
      <formula>0</formula>
    </cfRule>
  </conditionalFormatting>
  <conditionalFormatting sqref="C9">
    <cfRule type="cellIs" dxfId="7466" priority="23" operator="lessThan">
      <formula>0</formula>
    </cfRule>
  </conditionalFormatting>
  <conditionalFormatting sqref="C10">
    <cfRule type="cellIs" dxfId="7465" priority="22" operator="lessThan">
      <formula>0</formula>
    </cfRule>
  </conditionalFormatting>
  <conditionalFormatting sqref="C11">
    <cfRule type="cellIs" dxfId="7464" priority="21" operator="lessThan">
      <formula>0</formula>
    </cfRule>
  </conditionalFormatting>
  <conditionalFormatting sqref="C15">
    <cfRule type="cellIs" dxfId="7463" priority="20" operator="lessThan">
      <formula>0</formula>
    </cfRule>
  </conditionalFormatting>
  <conditionalFormatting sqref="C20">
    <cfRule type="cellIs" dxfId="7462" priority="19" operator="lessThan">
      <formula>0</formula>
    </cfRule>
  </conditionalFormatting>
  <conditionalFormatting sqref="C21:C30 C68">
    <cfRule type="cellIs" dxfId="7461" priority="18" operator="lessThan">
      <formula>0</formula>
    </cfRule>
  </conditionalFormatting>
  <conditionalFormatting sqref="C31:C33">
    <cfRule type="cellIs" dxfId="7460" priority="17" operator="lessThan">
      <formula>0</formula>
    </cfRule>
  </conditionalFormatting>
  <conditionalFormatting sqref="E76">
    <cfRule type="cellIs" dxfId="7459" priority="16" operator="lessThan">
      <formula>0</formula>
    </cfRule>
  </conditionalFormatting>
  <conditionalFormatting sqref="C34:C41">
    <cfRule type="cellIs" dxfId="7458" priority="15" operator="lessThan">
      <formula>0</formula>
    </cfRule>
  </conditionalFormatting>
  <conditionalFormatting sqref="C42">
    <cfRule type="cellIs" dxfId="7457" priority="13" operator="lessThan">
      <formula>0</formula>
    </cfRule>
  </conditionalFormatting>
  <conditionalFormatting sqref="C43">
    <cfRule type="cellIs" dxfId="7456" priority="12" operator="lessThan">
      <formula>0</formula>
    </cfRule>
  </conditionalFormatting>
  <conditionalFormatting sqref="C44">
    <cfRule type="cellIs" dxfId="7455" priority="11" operator="lessThan">
      <formula>0</formula>
    </cfRule>
  </conditionalFormatting>
  <conditionalFormatting sqref="C45">
    <cfRule type="cellIs" dxfId="7454" priority="10" operator="lessThan">
      <formula>0</formula>
    </cfRule>
  </conditionalFormatting>
  <conditionalFormatting sqref="C46">
    <cfRule type="cellIs" dxfId="7453" priority="9" operator="lessThan">
      <formula>0</formula>
    </cfRule>
  </conditionalFormatting>
  <conditionalFormatting sqref="C47">
    <cfRule type="cellIs" dxfId="7452" priority="8" operator="lessThan">
      <formula>0</formula>
    </cfRule>
  </conditionalFormatting>
  <conditionalFormatting sqref="C48">
    <cfRule type="cellIs" dxfId="7451" priority="7" operator="lessThan">
      <formula>0</formula>
    </cfRule>
  </conditionalFormatting>
  <conditionalFormatting sqref="C49">
    <cfRule type="cellIs" dxfId="7450" priority="6" operator="lessThan">
      <formula>0</formula>
    </cfRule>
  </conditionalFormatting>
  <conditionalFormatting sqref="C50">
    <cfRule type="cellIs" dxfId="7449" priority="5" operator="lessThan">
      <formula>0</formula>
    </cfRule>
  </conditionalFormatting>
  <conditionalFormatting sqref="C51">
    <cfRule type="cellIs" dxfId="7448" priority="4" operator="lessThan">
      <formula>0</formula>
    </cfRule>
  </conditionalFormatting>
  <conditionalFormatting sqref="C52 C54:C64">
    <cfRule type="cellIs" dxfId="7447" priority="3" operator="lessThan">
      <formula>0</formula>
    </cfRule>
  </conditionalFormatting>
  <conditionalFormatting sqref="C53">
    <cfRule type="cellIs" dxfId="7446" priority="2" operator="lessThan">
      <formula>0</formula>
    </cfRule>
  </conditionalFormatting>
  <conditionalFormatting sqref="C65:C67">
    <cfRule type="cellIs" dxfId="7445" priority="1" operator="lessThan">
      <formula>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200"/>
  <sheetViews>
    <sheetView showGridLines="0" topLeftCell="A2" zoomScale="80" zoomScaleNormal="80" workbookViewId="0">
      <selection activeCell="B4" sqref="B4"/>
    </sheetView>
  </sheetViews>
  <sheetFormatPr baseColWidth="10" defaultColWidth="11.42578125" defaultRowHeight="14.25" x14ac:dyDescent="0.2"/>
  <cols>
    <col min="1" max="1" width="1.28515625" style="217" customWidth="1"/>
    <col min="2" max="2" width="28.7109375" style="217" customWidth="1"/>
    <col min="3" max="3" width="13.85546875" style="217" customWidth="1"/>
    <col min="4" max="4" width="15.42578125" style="217" customWidth="1"/>
    <col min="5" max="5" width="21.42578125" style="217" customWidth="1"/>
    <col min="6" max="6" width="16.42578125" style="217" customWidth="1"/>
    <col min="7" max="7" width="15.85546875" style="217" customWidth="1"/>
    <col min="8" max="8" width="14.5703125" style="217" customWidth="1"/>
    <col min="9" max="9" width="14.42578125" style="217" customWidth="1"/>
    <col min="10" max="10" width="11.42578125" style="217"/>
    <col min="11" max="11" width="22" style="217" customWidth="1"/>
    <col min="12" max="12" width="10.85546875" style="217" customWidth="1"/>
    <col min="13" max="13" width="14.85546875" style="217" customWidth="1"/>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608" t="s">
        <v>3</v>
      </c>
      <c r="B2" s="608"/>
      <c r="C2" s="608"/>
      <c r="D2" s="608"/>
      <c r="E2" s="608"/>
      <c r="F2" s="608"/>
      <c r="G2" s="608"/>
      <c r="H2" s="608"/>
      <c r="I2" s="608"/>
      <c r="J2" s="608"/>
      <c r="K2" s="608"/>
      <c r="L2" s="608"/>
      <c r="M2" s="608"/>
      <c r="N2" s="608"/>
      <c r="O2" s="608"/>
      <c r="P2" s="608"/>
      <c r="Q2" s="218"/>
    </row>
    <row r="3" spans="1:17" ht="15" customHeight="1" x14ac:dyDescent="0.2">
      <c r="A3" s="608"/>
      <c r="B3" s="608"/>
      <c r="C3" s="608"/>
      <c r="D3" s="608"/>
      <c r="E3" s="608"/>
      <c r="F3" s="608"/>
      <c r="G3" s="608"/>
      <c r="H3" s="608"/>
      <c r="I3" s="608"/>
      <c r="J3" s="608"/>
      <c r="K3" s="608"/>
      <c r="L3" s="608"/>
      <c r="M3" s="608"/>
      <c r="N3" s="608"/>
      <c r="O3" s="608"/>
      <c r="P3" s="608"/>
      <c r="Q3" s="218"/>
    </row>
    <row r="4" spans="1:17" x14ac:dyDescent="0.2">
      <c r="B4" s="219"/>
      <c r="L4" s="428" t="s">
        <v>4</v>
      </c>
      <c r="M4" s="221"/>
      <c r="N4" s="428" t="s">
        <v>988</v>
      </c>
      <c r="O4" s="221"/>
      <c r="P4" s="221"/>
    </row>
    <row r="5" spans="1:17" x14ac:dyDescent="0.2">
      <c r="M5" s="221"/>
      <c r="N5" s="221"/>
      <c r="O5" s="221"/>
      <c r="P5" s="221"/>
    </row>
    <row r="6" spans="1:17" x14ac:dyDescent="0.2">
      <c r="L6" s="220"/>
      <c r="M6" s="221"/>
      <c r="N6" s="221"/>
      <c r="O6" s="221"/>
      <c r="P6" s="221"/>
    </row>
    <row r="7" spans="1:17" ht="15" customHeight="1" x14ac:dyDescent="0.2">
      <c r="I7" s="235"/>
      <c r="J7" s="235"/>
      <c r="K7" s="235"/>
      <c r="L7" s="235"/>
      <c r="M7" s="609" t="s">
        <v>1008</v>
      </c>
      <c r="N7" s="609"/>
      <c r="O7" s="609"/>
      <c r="P7" s="609"/>
    </row>
    <row r="8" spans="1:17" ht="15" customHeight="1" x14ac:dyDescent="0.2">
      <c r="I8" s="235"/>
      <c r="J8" s="235"/>
      <c r="K8" s="235"/>
      <c r="L8" s="235"/>
      <c r="M8" s="609"/>
      <c r="N8" s="609"/>
      <c r="O8" s="609"/>
      <c r="P8" s="609"/>
    </row>
    <row r="9" spans="1:17" ht="15" customHeight="1" x14ac:dyDescent="0.2">
      <c r="I9" s="235"/>
      <c r="J9" s="235"/>
      <c r="K9" s="235"/>
      <c r="L9" s="235"/>
      <c r="M9" s="609"/>
      <c r="N9" s="609"/>
      <c r="O9" s="609"/>
      <c r="P9" s="609"/>
    </row>
    <row r="10" spans="1:17" ht="15" customHeight="1" x14ac:dyDescent="0.2">
      <c r="I10" s="235"/>
      <c r="J10" s="235"/>
      <c r="K10" s="235"/>
      <c r="L10" s="235"/>
      <c r="M10" s="609"/>
      <c r="N10" s="609"/>
      <c r="O10" s="609"/>
      <c r="P10" s="609"/>
    </row>
    <row r="11" spans="1:17" ht="15" customHeight="1" x14ac:dyDescent="0.2">
      <c r="I11" s="235"/>
      <c r="J11" s="235"/>
      <c r="K11" s="235"/>
      <c r="L11" s="235"/>
      <c r="M11" s="609"/>
      <c r="N11" s="609"/>
      <c r="O11" s="609"/>
      <c r="P11" s="609"/>
    </row>
    <row r="12" spans="1:17" ht="15" customHeight="1" x14ac:dyDescent="0.2">
      <c r="I12" s="235"/>
      <c r="J12" s="235"/>
      <c r="K12" s="235"/>
      <c r="L12" s="235"/>
      <c r="M12" s="609"/>
      <c r="N12" s="609"/>
      <c r="O12" s="609"/>
      <c r="P12" s="609"/>
    </row>
    <row r="13" spans="1:17" ht="15" customHeight="1" x14ac:dyDescent="0.2">
      <c r="I13" s="235"/>
      <c r="J13" s="235"/>
      <c r="K13" s="235"/>
      <c r="L13" s="235"/>
      <c r="M13" s="609"/>
      <c r="N13" s="609"/>
      <c r="O13" s="609"/>
      <c r="P13" s="609"/>
    </row>
    <row r="14" spans="1:17" ht="15" customHeight="1" x14ac:dyDescent="0.2">
      <c r="I14" s="235"/>
      <c r="J14" s="235"/>
      <c r="K14" s="235"/>
      <c r="L14" s="235"/>
      <c r="M14" s="609"/>
      <c r="N14" s="609"/>
      <c r="O14" s="609"/>
      <c r="P14" s="609"/>
    </row>
    <row r="15" spans="1:17" ht="15" customHeight="1" x14ac:dyDescent="0.2">
      <c r="I15" s="235"/>
      <c r="J15" s="235"/>
      <c r="K15" s="235"/>
      <c r="L15" s="235"/>
      <c r="M15" s="609"/>
      <c r="N15" s="609"/>
      <c r="O15" s="609"/>
      <c r="P15" s="609"/>
    </row>
    <row r="16" spans="1:17" ht="15" customHeight="1" x14ac:dyDescent="0.2">
      <c r="I16" s="235"/>
      <c r="J16" s="235"/>
      <c r="K16" s="235"/>
      <c r="L16" s="235"/>
      <c r="M16" s="609"/>
      <c r="N16" s="609"/>
      <c r="O16" s="609"/>
      <c r="P16" s="609"/>
    </row>
    <row r="17" spans="2:17" ht="15" customHeight="1" x14ac:dyDescent="0.2">
      <c r="I17" s="235"/>
      <c r="J17" s="235"/>
      <c r="K17" s="235"/>
      <c r="L17" s="235"/>
      <c r="M17" s="609"/>
      <c r="N17" s="609"/>
      <c r="O17" s="609"/>
      <c r="P17" s="609"/>
    </row>
    <row r="18" spans="2:17" ht="15" customHeight="1" x14ac:dyDescent="0.2">
      <c r="I18" s="235"/>
      <c r="J18" s="235"/>
      <c r="K18" s="235"/>
      <c r="L18" s="235"/>
      <c r="M18" s="609"/>
      <c r="N18" s="609"/>
      <c r="O18" s="609"/>
      <c r="P18" s="609"/>
    </row>
    <row r="19" spans="2:17" ht="15" customHeight="1" x14ac:dyDescent="0.2">
      <c r="I19" s="235"/>
      <c r="J19" s="235"/>
      <c r="K19" s="235"/>
      <c r="L19" s="235"/>
      <c r="M19" s="609"/>
      <c r="N19" s="609"/>
      <c r="O19" s="609"/>
      <c r="P19" s="609"/>
    </row>
    <row r="20" spans="2:17" ht="15" customHeight="1" x14ac:dyDescent="0.2">
      <c r="I20" s="235"/>
      <c r="J20" s="235"/>
      <c r="K20" s="235"/>
      <c r="L20" s="235"/>
      <c r="M20" s="609"/>
      <c r="N20" s="609"/>
      <c r="O20" s="609"/>
      <c r="P20" s="609"/>
    </row>
    <row r="21" spans="2:17" ht="15" customHeight="1" x14ac:dyDescent="0.2">
      <c r="I21" s="235"/>
      <c r="J21" s="235"/>
      <c r="K21" s="235"/>
      <c r="L21" s="235"/>
      <c r="M21" s="609"/>
      <c r="N21" s="609"/>
      <c r="O21" s="609"/>
      <c r="P21" s="609"/>
    </row>
    <row r="22" spans="2:17" ht="15" customHeight="1" x14ac:dyDescent="0.2">
      <c r="I22" s="235"/>
      <c r="J22" s="235"/>
      <c r="K22" s="235"/>
      <c r="L22" s="235"/>
      <c r="M22" s="609"/>
      <c r="N22" s="609"/>
      <c r="O22" s="609"/>
      <c r="P22" s="609"/>
    </row>
    <row r="23" spans="2:17" ht="15" customHeight="1" x14ac:dyDescent="0.2">
      <c r="I23" s="235"/>
      <c r="J23" s="235"/>
      <c r="K23" s="235"/>
      <c r="L23" s="235"/>
      <c r="M23" s="609"/>
      <c r="N23" s="609"/>
      <c r="O23" s="609"/>
      <c r="P23" s="609"/>
    </row>
    <row r="24" spans="2:17" ht="15" x14ac:dyDescent="0.2">
      <c r="B24" s="236" t="s">
        <v>5</v>
      </c>
      <c r="I24" s="235"/>
      <c r="J24" s="235"/>
      <c r="K24" s="235"/>
      <c r="L24" s="235"/>
      <c r="M24" s="609"/>
      <c r="N24" s="609"/>
      <c r="O24" s="609"/>
      <c r="P24" s="609"/>
    </row>
    <row r="25" spans="2:17" ht="15" customHeight="1" x14ac:dyDescent="0.2">
      <c r="B25" s="223"/>
      <c r="I25" s="235"/>
      <c r="J25" s="235"/>
      <c r="K25" s="235"/>
      <c r="L25" s="235"/>
      <c r="M25" s="609"/>
      <c r="N25" s="609"/>
      <c r="O25" s="609"/>
      <c r="P25" s="609"/>
    </row>
    <row r="26" spans="2:17" ht="15" customHeight="1" x14ac:dyDescent="0.2">
      <c r="B26" s="223"/>
      <c r="I26" s="235"/>
      <c r="J26" s="235"/>
      <c r="K26" s="235"/>
      <c r="L26" s="235"/>
      <c r="M26" s="609"/>
      <c r="N26" s="609"/>
      <c r="O26" s="609"/>
      <c r="P26" s="609"/>
    </row>
    <row r="27" spans="2:17" ht="15" customHeight="1" x14ac:dyDescent="0.2">
      <c r="B27" s="617" t="s">
        <v>6</v>
      </c>
      <c r="C27" s="617"/>
      <c r="D27" s="617"/>
      <c r="E27" s="617"/>
      <c r="F27" s="617"/>
      <c r="G27" s="617"/>
      <c r="H27" s="617"/>
      <c r="I27" s="617"/>
      <c r="J27" s="617"/>
      <c r="K27" s="617"/>
      <c r="L27" s="235"/>
      <c r="M27" s="609"/>
      <c r="N27" s="609"/>
      <c r="O27" s="609"/>
      <c r="P27" s="609"/>
    </row>
    <row r="28" spans="2:17" ht="15" customHeight="1" x14ac:dyDescent="0.2">
      <c r="B28" s="617"/>
      <c r="C28" s="617"/>
      <c r="D28" s="617"/>
      <c r="E28" s="617"/>
      <c r="F28" s="617"/>
      <c r="G28" s="617"/>
      <c r="H28" s="617"/>
      <c r="I28" s="617"/>
      <c r="J28" s="617"/>
      <c r="K28" s="617"/>
      <c r="L28" s="235"/>
      <c r="M28" s="609"/>
      <c r="N28" s="609"/>
      <c r="O28" s="609"/>
      <c r="P28" s="609"/>
      <c r="Q28" s="225"/>
    </row>
    <row r="29" spans="2:17" ht="15" customHeight="1" x14ac:dyDescent="0.2">
      <c r="B29" s="617"/>
      <c r="C29" s="617"/>
      <c r="D29" s="617"/>
      <c r="E29" s="617"/>
      <c r="F29" s="617"/>
      <c r="G29" s="617"/>
      <c r="H29" s="617"/>
      <c r="I29" s="617"/>
      <c r="J29" s="617"/>
      <c r="K29" s="617"/>
      <c r="L29" s="235"/>
      <c r="M29" s="609"/>
      <c r="N29" s="609"/>
      <c r="O29" s="609"/>
      <c r="P29" s="609"/>
      <c r="Q29" s="225"/>
    </row>
    <row r="30" spans="2:17" ht="15" customHeight="1" x14ac:dyDescent="0.2">
      <c r="B30" s="237"/>
      <c r="C30" s="237"/>
      <c r="I30" s="235"/>
      <c r="J30" s="235"/>
      <c r="K30" s="235"/>
      <c r="L30" s="235"/>
      <c r="M30" s="609"/>
      <c r="N30" s="609"/>
      <c r="O30" s="609"/>
      <c r="P30" s="609"/>
      <c r="Q30" s="225"/>
    </row>
    <row r="31" spans="2:17" ht="15" customHeight="1" x14ac:dyDescent="0.2">
      <c r="B31" s="613" t="s">
        <v>973</v>
      </c>
      <c r="C31" s="615" t="s">
        <v>956</v>
      </c>
      <c r="I31" s="235"/>
      <c r="J31" s="235"/>
      <c r="K31" s="235"/>
      <c r="L31" s="235"/>
      <c r="M31" s="609"/>
      <c r="N31" s="609"/>
      <c r="O31" s="609"/>
      <c r="P31" s="609"/>
      <c r="Q31" s="225"/>
    </row>
    <row r="32" spans="2:17" ht="15" customHeight="1" thickBot="1" x14ac:dyDescent="0.25">
      <c r="B32" s="614"/>
      <c r="C32" s="614"/>
      <c r="I32" s="235"/>
      <c r="J32" s="235"/>
      <c r="K32" s="235"/>
      <c r="L32" s="235"/>
      <c r="M32" s="609"/>
      <c r="N32" s="609"/>
      <c r="O32" s="609"/>
      <c r="P32" s="609"/>
      <c r="Q32" s="225"/>
    </row>
    <row r="33" spans="2:17" ht="30" customHeight="1" x14ac:dyDescent="0.2">
      <c r="B33" s="238" t="s">
        <v>7</v>
      </c>
      <c r="C33" s="239">
        <v>4.0000000000000001E-3</v>
      </c>
      <c r="I33" s="235"/>
      <c r="J33" s="235"/>
      <c r="K33" s="235"/>
      <c r="L33" s="235"/>
      <c r="M33" s="609"/>
      <c r="N33" s="609"/>
      <c r="O33" s="609"/>
      <c r="P33" s="609"/>
      <c r="Q33" s="225"/>
    </row>
    <row r="34" spans="2:17" ht="30" customHeight="1" x14ac:dyDescent="0.2">
      <c r="B34" s="240" t="s">
        <v>8</v>
      </c>
      <c r="C34" s="241">
        <v>3.0000000000000001E-3</v>
      </c>
      <c r="I34" s="235"/>
      <c r="J34" s="235"/>
      <c r="K34" s="235"/>
      <c r="L34" s="235"/>
      <c r="M34" s="609"/>
      <c r="N34" s="609"/>
      <c r="O34" s="609"/>
      <c r="P34" s="609"/>
      <c r="Q34" s="225"/>
    </row>
    <row r="35" spans="2:17" ht="30" customHeight="1" x14ac:dyDescent="0.2">
      <c r="B35" s="242" t="s">
        <v>9</v>
      </c>
      <c r="C35" s="241">
        <v>1.4E-2</v>
      </c>
      <c r="I35" s="235"/>
      <c r="J35" s="235"/>
      <c r="K35" s="235"/>
      <c r="L35" s="235"/>
      <c r="M35" s="609"/>
      <c r="N35" s="609"/>
      <c r="O35" s="609"/>
      <c r="P35" s="609"/>
      <c r="Q35" s="225"/>
    </row>
    <row r="36" spans="2:17" ht="15" x14ac:dyDescent="0.2">
      <c r="B36" s="231" t="s">
        <v>10</v>
      </c>
      <c r="I36" s="235"/>
      <c r="J36" s="235"/>
      <c r="K36" s="243"/>
      <c r="L36" s="235"/>
      <c r="M36" s="609"/>
      <c r="N36" s="609"/>
      <c r="O36" s="609"/>
      <c r="P36" s="609"/>
      <c r="Q36" s="225"/>
    </row>
    <row r="37" spans="2:17" ht="15" customHeight="1" x14ac:dyDescent="0.2">
      <c r="I37" s="235"/>
      <c r="J37" s="235"/>
      <c r="K37" s="235"/>
      <c r="L37" s="235"/>
      <c r="M37" s="609"/>
      <c r="N37" s="609"/>
      <c r="O37" s="609"/>
      <c r="P37" s="609"/>
      <c r="Q37" s="225"/>
    </row>
    <row r="38" spans="2:17" ht="15" customHeight="1" x14ac:dyDescent="0.2">
      <c r="B38" s="244"/>
      <c r="I38" s="235"/>
      <c r="J38" s="235"/>
      <c r="K38" s="235"/>
      <c r="L38" s="235"/>
      <c r="M38" s="609"/>
      <c r="N38" s="609"/>
      <c r="O38" s="609"/>
      <c r="P38" s="609"/>
      <c r="Q38" s="225"/>
    </row>
    <row r="39" spans="2:17" ht="15" customHeight="1" x14ac:dyDescent="0.2">
      <c r="B39" s="244"/>
      <c r="I39" s="235"/>
      <c r="J39" s="235"/>
      <c r="K39" s="235"/>
      <c r="L39" s="235"/>
      <c r="M39" s="609"/>
      <c r="N39" s="609"/>
      <c r="O39" s="609"/>
      <c r="P39" s="609"/>
      <c r="Q39" s="225"/>
    </row>
    <row r="40" spans="2:17" ht="15" customHeight="1" x14ac:dyDescent="0.2">
      <c r="I40" s="235"/>
      <c r="J40" s="235"/>
      <c r="K40" s="235"/>
      <c r="L40" s="235"/>
      <c r="M40" s="609"/>
      <c r="N40" s="609"/>
      <c r="O40" s="609"/>
      <c r="P40" s="609"/>
    </row>
    <row r="41" spans="2:17" ht="15" customHeight="1" x14ac:dyDescent="0.2">
      <c r="I41" s="235"/>
      <c r="J41" s="235"/>
      <c r="K41" s="235"/>
      <c r="L41" s="235"/>
      <c r="M41" s="609"/>
      <c r="N41" s="609"/>
      <c r="O41" s="609"/>
      <c r="P41" s="609"/>
    </row>
    <row r="42" spans="2:17" ht="15" customHeight="1" x14ac:dyDescent="0.2">
      <c r="I42" s="235"/>
      <c r="J42" s="235"/>
      <c r="K42" s="235"/>
      <c r="L42" s="235"/>
      <c r="M42" s="609"/>
      <c r="N42" s="609"/>
      <c r="O42" s="609"/>
      <c r="P42" s="609"/>
    </row>
    <row r="43" spans="2:17" ht="15" customHeight="1" x14ac:dyDescent="0.2">
      <c r="I43" s="235"/>
      <c r="J43" s="235"/>
      <c r="K43" s="235"/>
      <c r="L43" s="235"/>
      <c r="M43" s="609"/>
      <c r="N43" s="609"/>
      <c r="O43" s="609"/>
      <c r="P43" s="609"/>
    </row>
    <row r="44" spans="2:17" ht="19.5" customHeight="1" x14ac:dyDescent="0.2">
      <c r="B44" s="607" t="s">
        <v>978</v>
      </c>
      <c r="C44" s="607"/>
      <c r="D44" s="607"/>
      <c r="E44" s="607"/>
      <c r="F44" s="602" t="s">
        <v>11</v>
      </c>
      <c r="G44" s="611" t="s">
        <v>851</v>
      </c>
      <c r="I44" s="235"/>
      <c r="J44" s="235"/>
      <c r="K44" s="235"/>
      <c r="L44" s="235"/>
      <c r="M44" s="609"/>
      <c r="N44" s="609"/>
      <c r="O44" s="609"/>
      <c r="P44" s="609"/>
    </row>
    <row r="45" spans="2:17" ht="15" customHeight="1" x14ac:dyDescent="0.2">
      <c r="B45" s="607"/>
      <c r="C45" s="607"/>
      <c r="D45" s="607"/>
      <c r="E45" s="607"/>
      <c r="F45" s="602"/>
      <c r="G45" s="611"/>
      <c r="H45" s="245"/>
      <c r="I45" s="235" t="s">
        <v>13</v>
      </c>
      <c r="J45" s="235"/>
      <c r="K45" s="235"/>
      <c r="L45" s="235"/>
      <c r="M45" s="609"/>
      <c r="N45" s="609"/>
      <c r="O45" s="609"/>
      <c r="P45" s="609"/>
    </row>
    <row r="46" spans="2:17" ht="15.75" customHeight="1" thickBot="1" x14ac:dyDescent="0.25">
      <c r="B46" s="616"/>
      <c r="C46" s="616"/>
      <c r="D46" s="616"/>
      <c r="E46" s="616"/>
      <c r="F46" s="603"/>
      <c r="G46" s="612"/>
      <c r="I46" s="246"/>
      <c r="J46" s="246"/>
      <c r="K46" s="246"/>
      <c r="L46" s="246"/>
      <c r="M46" s="609"/>
      <c r="N46" s="609"/>
      <c r="O46" s="609"/>
      <c r="P46" s="609"/>
    </row>
    <row r="47" spans="2:17" ht="16.5" customHeight="1" x14ac:dyDescent="0.25">
      <c r="B47" s="610" t="s">
        <v>14</v>
      </c>
      <c r="C47" s="610"/>
      <c r="D47" s="610"/>
      <c r="E47" s="610"/>
      <c r="F47" s="492">
        <f>+C33</f>
        <v>4.0000000000000001E-3</v>
      </c>
      <c r="G47" s="492"/>
      <c r="I47" s="246"/>
      <c r="J47" s="246"/>
      <c r="K47" s="246"/>
      <c r="L47" s="246"/>
      <c r="M47" s="609"/>
      <c r="N47" s="609"/>
      <c r="O47" s="609"/>
      <c r="P47" s="609"/>
    </row>
    <row r="48" spans="2:17" ht="16.5" customHeight="1" x14ac:dyDescent="0.2">
      <c r="B48" s="606" t="s">
        <v>957</v>
      </c>
      <c r="C48" s="606"/>
      <c r="D48" s="606"/>
      <c r="E48" s="606"/>
      <c r="F48" s="247">
        <v>0.20399999999999999</v>
      </c>
      <c r="G48" s="248">
        <v>1.2E-2</v>
      </c>
      <c r="I48" s="246"/>
      <c r="J48" s="246"/>
      <c r="K48" s="246"/>
      <c r="L48" s="246"/>
      <c r="M48" s="609"/>
      <c r="N48" s="609"/>
      <c r="O48" s="609"/>
      <c r="P48" s="609"/>
    </row>
    <row r="49" spans="2:16" ht="16.5" customHeight="1" x14ac:dyDescent="0.2">
      <c r="B49" s="606" t="s">
        <v>875</v>
      </c>
      <c r="C49" s="606"/>
      <c r="D49" s="606"/>
      <c r="E49" s="606"/>
      <c r="F49" s="247">
        <v>0.187</v>
      </c>
      <c r="G49" s="248">
        <v>8.9999999999999993E-3</v>
      </c>
      <c r="I49" s="246"/>
      <c r="J49" s="246"/>
      <c r="K49" s="246"/>
      <c r="L49" s="246"/>
      <c r="M49" s="609"/>
      <c r="N49" s="609"/>
      <c r="O49" s="609"/>
      <c r="P49" s="609"/>
    </row>
    <row r="50" spans="2:16" ht="16.5" customHeight="1" x14ac:dyDescent="0.2">
      <c r="B50" s="606" t="s">
        <v>15</v>
      </c>
      <c r="C50" s="606"/>
      <c r="D50" s="606"/>
      <c r="E50" s="606"/>
      <c r="F50" s="247">
        <v>2.7E-2</v>
      </c>
      <c r="G50" s="248">
        <v>3.0000000000000001E-3</v>
      </c>
      <c r="I50" s="246"/>
      <c r="J50" s="246"/>
      <c r="K50" s="246"/>
      <c r="L50" s="246"/>
      <c r="M50" s="609"/>
      <c r="N50" s="609"/>
      <c r="O50" s="609"/>
      <c r="P50" s="609"/>
    </row>
    <row r="51" spans="2:16" ht="16.5" customHeight="1" x14ac:dyDescent="0.2">
      <c r="B51" s="606" t="s">
        <v>959</v>
      </c>
      <c r="C51" s="606"/>
      <c r="D51" s="606"/>
      <c r="E51" s="606"/>
      <c r="F51" s="247">
        <v>5.6000000000000001E-2</v>
      </c>
      <c r="G51" s="248">
        <v>2E-3</v>
      </c>
      <c r="I51" s="246"/>
      <c r="J51" s="246"/>
      <c r="K51" s="246"/>
      <c r="L51" s="246"/>
      <c r="M51" s="609"/>
      <c r="N51" s="609"/>
      <c r="O51" s="609"/>
      <c r="P51" s="609"/>
    </row>
    <row r="52" spans="2:16" ht="16.5" customHeight="1" x14ac:dyDescent="0.2">
      <c r="B52" s="606" t="s">
        <v>960</v>
      </c>
      <c r="C52" s="606"/>
      <c r="D52" s="606"/>
      <c r="E52" s="606"/>
      <c r="F52" s="247">
        <v>8.1000000000000003E-2</v>
      </c>
      <c r="G52" s="248">
        <v>2E-3</v>
      </c>
      <c r="I52" s="246"/>
      <c r="J52" s="246"/>
      <c r="K52" s="246"/>
      <c r="L52" s="246"/>
      <c r="M52" s="609"/>
      <c r="N52" s="609"/>
      <c r="O52" s="609"/>
      <c r="P52" s="609"/>
    </row>
    <row r="53" spans="2:16" ht="16.5" customHeight="1" x14ac:dyDescent="0.2">
      <c r="B53" s="606" t="s">
        <v>958</v>
      </c>
      <c r="C53" s="606"/>
      <c r="D53" s="606"/>
      <c r="E53" s="606"/>
      <c r="F53" s="247">
        <v>6.6000000000000003E-2</v>
      </c>
      <c r="G53" s="248">
        <v>2E-3</v>
      </c>
      <c r="I53" s="246"/>
      <c r="J53" s="246"/>
      <c r="K53" s="246"/>
      <c r="L53" s="246"/>
      <c r="M53" s="609"/>
      <c r="N53" s="609"/>
      <c r="O53" s="609"/>
      <c r="P53" s="609"/>
    </row>
    <row r="54" spans="2:16" ht="16.5" customHeight="1" x14ac:dyDescent="0.2">
      <c r="B54" s="606" t="s">
        <v>974</v>
      </c>
      <c r="C54" s="606"/>
      <c r="D54" s="606"/>
      <c r="E54" s="606"/>
      <c r="F54" s="247">
        <v>0.109</v>
      </c>
      <c r="G54" s="248">
        <v>2E-3</v>
      </c>
      <c r="L54" s="246"/>
      <c r="M54" s="609"/>
      <c r="N54" s="609"/>
      <c r="O54" s="609"/>
      <c r="P54" s="609"/>
    </row>
    <row r="55" spans="2:16" ht="16.5" customHeight="1" x14ac:dyDescent="0.2">
      <c r="B55" s="606" t="s">
        <v>975</v>
      </c>
      <c r="C55" s="606"/>
      <c r="D55" s="606"/>
      <c r="E55" s="606"/>
      <c r="F55" s="247">
        <v>-7.3999999999999996E-2</v>
      </c>
      <c r="G55" s="248">
        <v>-2E-3</v>
      </c>
      <c r="L55" s="235"/>
      <c r="M55" s="609"/>
      <c r="N55" s="609"/>
      <c r="O55" s="609"/>
      <c r="P55" s="609"/>
    </row>
    <row r="56" spans="2:16" ht="16.5" customHeight="1" x14ac:dyDescent="0.2">
      <c r="B56" s="606" t="s">
        <v>994</v>
      </c>
      <c r="C56" s="606"/>
      <c r="D56" s="606"/>
      <c r="E56" s="606"/>
      <c r="F56" s="247">
        <v>-0.14799999999999999</v>
      </c>
      <c r="G56" s="248">
        <v>-3.0000000000000001E-3</v>
      </c>
      <c r="L56" s="235"/>
      <c r="M56" s="609"/>
      <c r="N56" s="609"/>
      <c r="O56" s="609"/>
      <c r="P56" s="609"/>
    </row>
    <row r="57" spans="2:16" x14ac:dyDescent="0.2">
      <c r="B57" s="606" t="s">
        <v>961</v>
      </c>
      <c r="C57" s="606"/>
      <c r="D57" s="606"/>
      <c r="E57" s="606"/>
      <c r="F57" s="247">
        <v>-7.4999999999999997E-2</v>
      </c>
      <c r="G57" s="248">
        <v>-3.0000000000000001E-3</v>
      </c>
      <c r="L57" s="235"/>
      <c r="M57" s="609"/>
      <c r="N57" s="609"/>
      <c r="O57" s="609"/>
      <c r="P57" s="609"/>
    </row>
    <row r="58" spans="2:16" x14ac:dyDescent="0.2">
      <c r="B58" s="606" t="s">
        <v>962</v>
      </c>
      <c r="C58" s="606"/>
      <c r="D58" s="606"/>
      <c r="E58" s="606"/>
      <c r="F58" s="247">
        <v>-7.0000000000000007E-2</v>
      </c>
      <c r="G58" s="248">
        <v>-3.0000000000000001E-3</v>
      </c>
      <c r="L58" s="235"/>
      <c r="M58" s="609"/>
      <c r="N58" s="609"/>
      <c r="O58" s="609"/>
      <c r="P58" s="609"/>
    </row>
    <row r="59" spans="2:16" x14ac:dyDescent="0.2">
      <c r="B59" s="257" t="s">
        <v>918</v>
      </c>
      <c r="C59" s="257"/>
      <c r="D59" s="257"/>
      <c r="E59" s="257"/>
      <c r="F59" s="247">
        <v>-0.156</v>
      </c>
      <c r="G59" s="248">
        <v>-6.0000000000000001E-3</v>
      </c>
      <c r="L59" s="235"/>
      <c r="M59" s="609"/>
      <c r="N59" s="609"/>
      <c r="O59" s="609"/>
      <c r="P59" s="609"/>
    </row>
    <row r="60" spans="2:16" x14ac:dyDescent="0.2">
      <c r="B60" s="257" t="s">
        <v>976</v>
      </c>
      <c r="C60" s="257"/>
      <c r="D60" s="257"/>
      <c r="E60" s="257"/>
      <c r="F60" s="247">
        <v>-9.5000000000000001E-2</v>
      </c>
      <c r="G60" s="248">
        <v>-5.0000000000000001E-3</v>
      </c>
      <c r="L60" s="235"/>
      <c r="M60" s="609"/>
      <c r="N60" s="609"/>
      <c r="O60" s="609"/>
      <c r="P60" s="609"/>
    </row>
    <row r="61" spans="2:16" x14ac:dyDescent="0.2">
      <c r="B61" s="606" t="s">
        <v>977</v>
      </c>
      <c r="C61" s="606"/>
      <c r="D61" s="606"/>
      <c r="E61" s="606"/>
      <c r="F61" s="247">
        <v>-0.188</v>
      </c>
      <c r="G61" s="248">
        <v>-7.0000000000000001E-3</v>
      </c>
      <c r="I61" s="235"/>
      <c r="J61" s="235"/>
      <c r="K61" s="235"/>
      <c r="L61" s="235"/>
      <c r="M61" s="609"/>
      <c r="N61" s="609"/>
      <c r="O61" s="609"/>
      <c r="P61" s="609"/>
    </row>
    <row r="62" spans="2:16" x14ac:dyDescent="0.2">
      <c r="B62" s="231" t="s">
        <v>18</v>
      </c>
      <c r="M62" s="437"/>
    </row>
    <row r="64" spans="2:16" ht="16.5" customHeight="1" x14ac:dyDescent="0.2"/>
    <row r="66" spans="2:13" ht="36.75" customHeight="1" x14ac:dyDescent="0.2">
      <c r="B66" s="607" t="s">
        <v>979</v>
      </c>
      <c r="C66" s="607"/>
      <c r="D66" s="607"/>
      <c r="E66" s="249"/>
      <c r="F66" s="607" t="s">
        <v>980</v>
      </c>
      <c r="G66" s="607"/>
      <c r="H66" s="607"/>
      <c r="I66" s="607"/>
      <c r="K66" s="607" t="s">
        <v>981</v>
      </c>
      <c r="L66" s="607"/>
      <c r="M66" s="607"/>
    </row>
    <row r="67" spans="2:13" ht="36.75" customHeight="1" x14ac:dyDescent="0.2">
      <c r="B67" s="607"/>
      <c r="C67" s="607"/>
      <c r="D67" s="607"/>
      <c r="F67" s="607"/>
      <c r="G67" s="607"/>
      <c r="H67" s="607"/>
      <c r="I67" s="607"/>
      <c r="K67" s="607"/>
      <c r="L67" s="607"/>
      <c r="M67" s="607"/>
    </row>
    <row r="68" spans="2:13" ht="15" customHeight="1" x14ac:dyDescent="0.2">
      <c r="B68" s="602" t="s">
        <v>19</v>
      </c>
      <c r="C68" s="602" t="s">
        <v>11</v>
      </c>
      <c r="D68" s="611" t="s">
        <v>12</v>
      </c>
      <c r="E68" s="249"/>
      <c r="F68" s="604" t="s">
        <v>20</v>
      </c>
      <c r="G68" s="604"/>
      <c r="H68" s="602" t="s">
        <v>11</v>
      </c>
      <c r="I68" s="611" t="s">
        <v>21</v>
      </c>
      <c r="K68" s="604" t="s">
        <v>22</v>
      </c>
      <c r="L68" s="604" t="s">
        <v>850</v>
      </c>
      <c r="M68" s="611" t="s">
        <v>21</v>
      </c>
    </row>
    <row r="69" spans="2:13" ht="15" customHeight="1" thickBot="1" x14ac:dyDescent="0.25">
      <c r="B69" s="603"/>
      <c r="C69" s="603"/>
      <c r="D69" s="612"/>
      <c r="F69" s="605"/>
      <c r="G69" s="605"/>
      <c r="H69" s="603"/>
      <c r="I69" s="612"/>
      <c r="K69" s="605"/>
      <c r="L69" s="605"/>
      <c r="M69" s="612"/>
    </row>
    <row r="70" spans="2:13" ht="15.75" x14ac:dyDescent="0.25">
      <c r="B70" s="250" t="s">
        <v>28</v>
      </c>
      <c r="C70" s="251">
        <v>0.13300000000000001</v>
      </c>
      <c r="D70" s="252">
        <v>7.0000000000000001E-3</v>
      </c>
      <c r="F70" s="253" t="s">
        <v>24</v>
      </c>
      <c r="G70" s="254"/>
      <c r="H70" s="255">
        <f>+C33</f>
        <v>4.0000000000000001E-3</v>
      </c>
      <c r="I70" s="255"/>
      <c r="K70" s="253" t="s">
        <v>24</v>
      </c>
      <c r="L70" s="255">
        <f>+C33</f>
        <v>4.0000000000000001E-3</v>
      </c>
      <c r="M70" s="256"/>
    </row>
    <row r="71" spans="2:13" x14ac:dyDescent="0.2">
      <c r="B71" s="257" t="s">
        <v>537</v>
      </c>
      <c r="C71" s="258">
        <v>0.157</v>
      </c>
      <c r="D71" s="248">
        <v>3.0000000000000001E-3</v>
      </c>
      <c r="F71" s="257" t="s">
        <v>25</v>
      </c>
      <c r="G71" s="257"/>
      <c r="H71" s="247">
        <v>8.9999999999999993E-3</v>
      </c>
      <c r="I71" s="248">
        <v>7.0000000000000001E-3</v>
      </c>
      <c r="K71" s="257" t="s">
        <v>919</v>
      </c>
      <c r="L71" s="247">
        <v>0.113</v>
      </c>
      <c r="M71" s="248">
        <v>4.0000000000000001E-3</v>
      </c>
    </row>
    <row r="72" spans="2:13" x14ac:dyDescent="0.2">
      <c r="B72" s="257" t="s">
        <v>871</v>
      </c>
      <c r="C72" s="258">
        <v>2.9000000000000001E-2</v>
      </c>
      <c r="D72" s="248">
        <v>1E-3</v>
      </c>
      <c r="F72" s="257" t="s">
        <v>27</v>
      </c>
      <c r="G72" s="257"/>
      <c r="H72" s="247">
        <v>-2.1000000000000001E-2</v>
      </c>
      <c r="I72" s="248">
        <v>-3.0000000000000001E-3</v>
      </c>
      <c r="K72" s="257" t="s">
        <v>868</v>
      </c>
      <c r="L72" s="247">
        <v>0.104</v>
      </c>
      <c r="M72" s="248">
        <v>2E-3</v>
      </c>
    </row>
    <row r="73" spans="2:13" x14ac:dyDescent="0.2">
      <c r="B73" s="257" t="s">
        <v>982</v>
      </c>
      <c r="C73" s="258">
        <v>5.8999999999999997E-2</v>
      </c>
      <c r="D73" s="248">
        <v>1E-3</v>
      </c>
      <c r="F73" s="257" t="s">
        <v>29</v>
      </c>
      <c r="G73" s="257"/>
      <c r="H73" s="247">
        <v>8.0000000000000002E-3</v>
      </c>
      <c r="I73" s="248">
        <v>1E-3</v>
      </c>
      <c r="K73" s="257" t="s">
        <v>867</v>
      </c>
      <c r="L73" s="247">
        <v>2.4E-2</v>
      </c>
      <c r="M73" s="248">
        <v>2E-3</v>
      </c>
    </row>
    <row r="74" spans="2:13" x14ac:dyDescent="0.2">
      <c r="B74" s="257" t="s">
        <v>31</v>
      </c>
      <c r="C74" s="258">
        <v>8.9999999999999993E-3</v>
      </c>
      <c r="D74" s="248">
        <v>1E-3</v>
      </c>
      <c r="F74" s="257" t="s">
        <v>32</v>
      </c>
      <c r="G74" s="257"/>
      <c r="H74" s="247">
        <v>-1.6E-2</v>
      </c>
      <c r="I74" s="248">
        <v>0</v>
      </c>
      <c r="K74" s="257" t="s">
        <v>35</v>
      </c>
      <c r="L74" s="247">
        <v>1.0999999999999999E-2</v>
      </c>
      <c r="M74" s="248">
        <v>1E-3</v>
      </c>
    </row>
    <row r="75" spans="2:13" x14ac:dyDescent="0.2">
      <c r="B75" s="257" t="s">
        <v>41</v>
      </c>
      <c r="C75" s="258">
        <v>3.6999999999999998E-2</v>
      </c>
      <c r="D75" s="248">
        <v>0</v>
      </c>
      <c r="F75" s="231" t="s">
        <v>18</v>
      </c>
      <c r="K75" s="257" t="s">
        <v>37</v>
      </c>
      <c r="L75" s="247">
        <v>8.0000000000000002E-3</v>
      </c>
      <c r="M75" s="248">
        <v>0</v>
      </c>
    </row>
    <row r="76" spans="2:13" x14ac:dyDescent="0.2">
      <c r="B76" s="257" t="s">
        <v>870</v>
      </c>
      <c r="C76" s="258">
        <v>-1.2E-2</v>
      </c>
      <c r="D76" s="248">
        <v>0</v>
      </c>
      <c r="K76" s="257" t="s">
        <v>985</v>
      </c>
      <c r="L76" s="247">
        <v>1.2999999999999999E-2</v>
      </c>
      <c r="M76" s="248">
        <v>0</v>
      </c>
    </row>
    <row r="77" spans="2:13" x14ac:dyDescent="0.2">
      <c r="B77" s="257" t="s">
        <v>34</v>
      </c>
      <c r="C77" s="258">
        <v>-2E-3</v>
      </c>
      <c r="D77" s="248">
        <v>0</v>
      </c>
      <c r="K77" s="257" t="s">
        <v>30</v>
      </c>
      <c r="L77" s="247">
        <v>1E-3</v>
      </c>
      <c r="M77" s="248">
        <v>0</v>
      </c>
    </row>
    <row r="78" spans="2:13" x14ac:dyDescent="0.2">
      <c r="B78" s="257" t="s">
        <v>983</v>
      </c>
      <c r="C78" s="258">
        <v>-3.3000000000000002E-2</v>
      </c>
      <c r="D78" s="248">
        <v>0</v>
      </c>
      <c r="K78" s="257" t="s">
        <v>869</v>
      </c>
      <c r="L78" s="247">
        <v>-5.6000000000000001E-2</v>
      </c>
      <c r="M78" s="248">
        <v>-1E-3</v>
      </c>
    </row>
    <row r="79" spans="2:13" x14ac:dyDescent="0.2">
      <c r="B79" s="257" t="s">
        <v>963</v>
      </c>
      <c r="C79" s="258">
        <v>-2.1000000000000001E-2</v>
      </c>
      <c r="D79" s="248">
        <v>-1E-3</v>
      </c>
      <c r="H79" s="246"/>
      <c r="I79" s="246"/>
      <c r="K79" s="257" t="s">
        <v>984</v>
      </c>
      <c r="L79" s="247">
        <v>-1.2E-2</v>
      </c>
      <c r="M79" s="248">
        <v>-1E-3</v>
      </c>
    </row>
    <row r="80" spans="2:13" x14ac:dyDescent="0.2">
      <c r="B80" s="257" t="s">
        <v>984</v>
      </c>
      <c r="C80" s="258">
        <v>-1.2E-2</v>
      </c>
      <c r="D80" s="248">
        <v>-2E-3</v>
      </c>
      <c r="H80" s="246"/>
      <c r="I80" s="246"/>
      <c r="K80" s="257" t="s">
        <v>25</v>
      </c>
      <c r="L80" s="247">
        <v>-6.0000000000000001E-3</v>
      </c>
      <c r="M80" s="248">
        <v>-5.0000000000000001E-3</v>
      </c>
    </row>
    <row r="81" spans="1:16" x14ac:dyDescent="0.2">
      <c r="B81" s="257" t="s">
        <v>23</v>
      </c>
      <c r="C81" s="258">
        <v>-1.2E-2</v>
      </c>
      <c r="D81" s="248">
        <v>-2E-3</v>
      </c>
      <c r="K81" s="231" t="s">
        <v>18</v>
      </c>
      <c r="L81" s="259"/>
      <c r="M81" s="260"/>
    </row>
    <row r="82" spans="1:16" x14ac:dyDescent="0.2">
      <c r="B82" s="257" t="s">
        <v>39</v>
      </c>
      <c r="C82" s="258">
        <v>-8.4000000000000005E-2</v>
      </c>
      <c r="D82" s="248">
        <v>-3.0000000000000001E-3</v>
      </c>
    </row>
    <row r="83" spans="1:16" x14ac:dyDescent="0.2">
      <c r="B83" s="257" t="s">
        <v>26</v>
      </c>
      <c r="C83" s="258">
        <v>-1.7000000000000001E-2</v>
      </c>
      <c r="D83" s="248">
        <v>-3.0000000000000001E-3</v>
      </c>
    </row>
    <row r="84" spans="1:16" x14ac:dyDescent="0.2">
      <c r="B84" s="231" t="s">
        <v>18</v>
      </c>
      <c r="K84" s="246"/>
      <c r="L84" s="246"/>
      <c r="M84" s="246"/>
    </row>
    <row r="85" spans="1:16" x14ac:dyDescent="0.2">
      <c r="K85" s="246"/>
      <c r="L85" s="246"/>
      <c r="M85" s="246"/>
    </row>
    <row r="86" spans="1:16" ht="15" customHeight="1" x14ac:dyDescent="0.2">
      <c r="A86" s="608"/>
      <c r="B86" s="608"/>
      <c r="C86" s="608"/>
      <c r="D86" s="608"/>
      <c r="E86" s="608"/>
      <c r="F86" s="608"/>
      <c r="G86" s="608"/>
      <c r="H86" s="608"/>
      <c r="I86" s="608"/>
      <c r="J86" s="608"/>
      <c r="K86" s="608"/>
      <c r="L86" s="608"/>
      <c r="M86" s="608"/>
      <c r="N86" s="608"/>
      <c r="O86" s="608"/>
      <c r="P86" s="608"/>
    </row>
    <row r="87" spans="1:16" ht="15" customHeight="1" x14ac:dyDescent="0.2">
      <c r="A87" s="608"/>
      <c r="B87" s="608"/>
      <c r="C87" s="608"/>
      <c r="D87" s="608"/>
      <c r="E87" s="608"/>
      <c r="F87" s="608"/>
      <c r="G87" s="608"/>
      <c r="H87" s="608"/>
      <c r="I87" s="608"/>
      <c r="J87" s="608"/>
      <c r="K87" s="608"/>
      <c r="L87" s="608"/>
      <c r="M87" s="608"/>
      <c r="N87" s="608"/>
      <c r="O87" s="608"/>
      <c r="P87" s="608"/>
    </row>
    <row r="88" spans="1:16" x14ac:dyDescent="0.2">
      <c r="B88" s="246"/>
      <c r="K88" s="246"/>
      <c r="L88" s="246"/>
      <c r="M88" s="246"/>
    </row>
    <row r="89" spans="1:16" x14ac:dyDescent="0.2">
      <c r="B89" s="246"/>
      <c r="K89" s="246"/>
      <c r="L89" s="246"/>
      <c r="M89" s="246"/>
    </row>
    <row r="90" spans="1:16" x14ac:dyDescent="0.2">
      <c r="B90" s="246"/>
      <c r="K90" s="246"/>
      <c r="L90" s="246"/>
      <c r="M90" s="246"/>
    </row>
    <row r="91" spans="1:16" x14ac:dyDescent="0.2">
      <c r="B91" s="246"/>
      <c r="K91" s="246"/>
      <c r="L91" s="246"/>
      <c r="M91" s="246"/>
    </row>
    <row r="92" spans="1:16" x14ac:dyDescent="0.2">
      <c r="B92" s="246"/>
      <c r="K92" s="246"/>
      <c r="L92" s="246"/>
      <c r="M92" s="246"/>
    </row>
    <row r="93" spans="1:16" x14ac:dyDescent="0.2">
      <c r="B93" s="246"/>
      <c r="K93" s="246"/>
      <c r="L93" s="246"/>
      <c r="M93" s="246"/>
    </row>
    <row r="94" spans="1:16" x14ac:dyDescent="0.2">
      <c r="B94" s="246"/>
      <c r="K94" s="246"/>
      <c r="L94" s="246"/>
      <c r="M94" s="246"/>
    </row>
    <row r="95" spans="1:16" x14ac:dyDescent="0.2">
      <c r="B95" s="246"/>
    </row>
    <row r="96" spans="1:16" x14ac:dyDescent="0.2">
      <c r="B96" s="246"/>
    </row>
    <row r="97" spans="2:2" x14ac:dyDescent="0.2">
      <c r="B97" s="246"/>
    </row>
    <row r="98" spans="2:2" x14ac:dyDescent="0.2">
      <c r="B98" s="246"/>
    </row>
    <row r="99" spans="2:2" x14ac:dyDescent="0.2">
      <c r="B99" s="246"/>
    </row>
    <row r="200" spans="2:2" x14ac:dyDescent="0.2">
      <c r="B200" s="217" t="s">
        <v>876</v>
      </c>
    </row>
  </sheetData>
  <sheetProtection algorithmName="SHA-512" hashValue="ZAw4gszN6Orp8riUvHiw1NH25mt3D974ucBwfpH+Kz0z5l3De5NunUCb0fo0PuXbRTampnsm8b9PxQsiMLHCeA==" saltValue="9uLIyRjQIeUjEKiZUVGd9g==" spinCount="100000" sheet="1" objects="1" scenarios="1"/>
  <mergeCells count="34">
    <mergeCell ref="A2:P3"/>
    <mergeCell ref="B31:B32"/>
    <mergeCell ref="C31:C32"/>
    <mergeCell ref="B44:E46"/>
    <mergeCell ref="F44:F46"/>
    <mergeCell ref="G44:G46"/>
    <mergeCell ref="B27:K29"/>
    <mergeCell ref="B49:E49"/>
    <mergeCell ref="A86:P87"/>
    <mergeCell ref="M7:P61"/>
    <mergeCell ref="B55:E55"/>
    <mergeCell ref="B47:E47"/>
    <mergeCell ref="B48:E48"/>
    <mergeCell ref="C68:C69"/>
    <mergeCell ref="M68:M69"/>
    <mergeCell ref="L68:L69"/>
    <mergeCell ref="B58:E58"/>
    <mergeCell ref="B54:E54"/>
    <mergeCell ref="H68:H69"/>
    <mergeCell ref="B50:E50"/>
    <mergeCell ref="I68:I69"/>
    <mergeCell ref="B52:E52"/>
    <mergeCell ref="D68:D69"/>
    <mergeCell ref="B51:E51"/>
    <mergeCell ref="B56:E56"/>
    <mergeCell ref="B66:D67"/>
    <mergeCell ref="F66:I67"/>
    <mergeCell ref="B53:E53"/>
    <mergeCell ref="B68:B69"/>
    <mergeCell ref="F68:G69"/>
    <mergeCell ref="K68:K69"/>
    <mergeCell ref="B61:E61"/>
    <mergeCell ref="B57:E57"/>
    <mergeCell ref="K66:M67"/>
  </mergeCells>
  <conditionalFormatting sqref="G47 H73:I74 C83 C78">
    <cfRule type="cellIs" dxfId="12960" priority="13138" operator="lessThan">
      <formula>0</formula>
    </cfRule>
  </conditionalFormatting>
  <conditionalFormatting sqref="F47">
    <cfRule type="cellIs" dxfId="12959" priority="13151" operator="lessThan">
      <formula>0</formula>
    </cfRule>
  </conditionalFormatting>
  <conditionalFormatting sqref="F47">
    <cfRule type="cellIs" dxfId="12958" priority="13133" operator="lessThan">
      <formula>0</formula>
    </cfRule>
  </conditionalFormatting>
  <conditionalFormatting sqref="F48 F61">
    <cfRule type="cellIs" dxfId="12957" priority="12908" operator="lessThan">
      <formula>0</formula>
    </cfRule>
  </conditionalFormatting>
  <conditionalFormatting sqref="F48 F61">
    <cfRule type="cellIs" dxfId="12956" priority="12910" operator="lessThan">
      <formula>0</formula>
    </cfRule>
  </conditionalFormatting>
  <conditionalFormatting sqref="G48:G49">
    <cfRule type="cellIs" dxfId="12955" priority="10942" operator="lessThan">
      <formula>0</formula>
    </cfRule>
  </conditionalFormatting>
  <conditionalFormatting sqref="F47">
    <cfRule type="cellIs" dxfId="12954" priority="10936" operator="lessThan">
      <formula>0</formula>
    </cfRule>
  </conditionalFormatting>
  <conditionalFormatting sqref="F48 F61">
    <cfRule type="cellIs" dxfId="12953" priority="10934" operator="lessThan">
      <formula>0</formula>
    </cfRule>
  </conditionalFormatting>
  <conditionalFormatting sqref="F48 F61">
    <cfRule type="cellIs" dxfId="12952" priority="8788" operator="lessThan">
      <formula>0</formula>
    </cfRule>
  </conditionalFormatting>
  <conditionalFormatting sqref="F48 F61">
    <cfRule type="cellIs" dxfId="12951" priority="8787" operator="lessThan">
      <formula>0</formula>
    </cfRule>
  </conditionalFormatting>
  <conditionalFormatting sqref="F48 F61">
    <cfRule type="cellIs" dxfId="12950" priority="8723" operator="lessThan">
      <formula>0</formula>
    </cfRule>
  </conditionalFormatting>
  <conditionalFormatting sqref="F47">
    <cfRule type="cellIs" dxfId="12949" priority="8731" operator="lessThan">
      <formula>0</formula>
    </cfRule>
  </conditionalFormatting>
  <conditionalFormatting sqref="F48 F61">
    <cfRule type="cellIs" dxfId="12948" priority="8724" operator="lessThan">
      <formula>0</formula>
    </cfRule>
  </conditionalFormatting>
  <conditionalFormatting sqref="F47">
    <cfRule type="cellIs" dxfId="12947" priority="9371" operator="lessThan">
      <formula>0</formula>
    </cfRule>
  </conditionalFormatting>
  <conditionalFormatting sqref="F48 F61">
    <cfRule type="cellIs" dxfId="12946" priority="9369" operator="lessThan">
      <formula>0</formula>
    </cfRule>
  </conditionalFormatting>
  <conditionalFormatting sqref="F47">
    <cfRule type="cellIs" dxfId="12945" priority="9368" operator="lessThan">
      <formula>0</formula>
    </cfRule>
  </conditionalFormatting>
  <conditionalFormatting sqref="F47">
    <cfRule type="cellIs" dxfId="12944" priority="9366" operator="lessThan">
      <formula>0</formula>
    </cfRule>
  </conditionalFormatting>
  <conditionalFormatting sqref="F48 F61">
    <cfRule type="cellIs" dxfId="12943" priority="9364" operator="lessThan">
      <formula>0</formula>
    </cfRule>
  </conditionalFormatting>
  <conditionalFormatting sqref="F48 F61">
    <cfRule type="cellIs" dxfId="12942" priority="9363" operator="lessThan">
      <formula>0</formula>
    </cfRule>
  </conditionalFormatting>
  <conditionalFormatting sqref="F48 F61">
    <cfRule type="cellIs" dxfId="12941" priority="9417" operator="lessThan">
      <formula>0</formula>
    </cfRule>
  </conditionalFormatting>
  <conditionalFormatting sqref="F48 F61">
    <cfRule type="cellIs" dxfId="12940" priority="9418" operator="lessThan">
      <formula>0</formula>
    </cfRule>
  </conditionalFormatting>
  <conditionalFormatting sqref="F47">
    <cfRule type="cellIs" dxfId="12939" priority="9422" operator="lessThan">
      <formula>0</formula>
    </cfRule>
  </conditionalFormatting>
  <conditionalFormatting sqref="F47">
    <cfRule type="cellIs" dxfId="12938" priority="9420" operator="lessThan">
      <formula>0</formula>
    </cfRule>
  </conditionalFormatting>
  <conditionalFormatting sqref="F49">
    <cfRule type="cellIs" dxfId="12937" priority="7797" operator="lessThan">
      <formula>0</formula>
    </cfRule>
  </conditionalFormatting>
  <conditionalFormatting sqref="F49">
    <cfRule type="cellIs" dxfId="12936" priority="7857" operator="lessThan">
      <formula>0</formula>
    </cfRule>
  </conditionalFormatting>
  <conditionalFormatting sqref="F49">
    <cfRule type="cellIs" dxfId="12935" priority="7856" operator="lessThan">
      <formula>0</formula>
    </cfRule>
  </conditionalFormatting>
  <conditionalFormatting sqref="F47">
    <cfRule type="cellIs" dxfId="12934" priority="8950" operator="lessThan">
      <formula>0</formula>
    </cfRule>
  </conditionalFormatting>
  <conditionalFormatting sqref="F48 F61">
    <cfRule type="cellIs" dxfId="12933" priority="8946" operator="lessThan">
      <formula>0</formula>
    </cfRule>
  </conditionalFormatting>
  <conditionalFormatting sqref="F47">
    <cfRule type="cellIs" dxfId="12932" priority="8948" operator="lessThan">
      <formula>0</formula>
    </cfRule>
  </conditionalFormatting>
  <conditionalFormatting sqref="F48 F61">
    <cfRule type="cellIs" dxfId="12931" priority="8945" operator="lessThan">
      <formula>0</formula>
    </cfRule>
  </conditionalFormatting>
  <conditionalFormatting sqref="F49">
    <cfRule type="cellIs" dxfId="12930" priority="7858" operator="lessThan">
      <formula>0</formula>
    </cfRule>
  </conditionalFormatting>
  <conditionalFormatting sqref="F47">
    <cfRule type="cellIs" dxfId="12929" priority="8792" operator="lessThan">
      <formula>0</formula>
    </cfRule>
  </conditionalFormatting>
  <conditionalFormatting sqref="F47">
    <cfRule type="cellIs" dxfId="12928" priority="8790" operator="lessThan">
      <formula>0</formula>
    </cfRule>
  </conditionalFormatting>
  <conditionalFormatting sqref="F47">
    <cfRule type="cellIs" dxfId="12927" priority="8726" operator="lessThan">
      <formula>0</formula>
    </cfRule>
  </conditionalFormatting>
  <conditionalFormatting sqref="F47">
    <cfRule type="cellIs" dxfId="12926" priority="8728" operator="lessThan">
      <formula>0</formula>
    </cfRule>
  </conditionalFormatting>
  <conditionalFormatting sqref="F48 F61">
    <cfRule type="cellIs" dxfId="12925" priority="8729" operator="lessThan">
      <formula>0</formula>
    </cfRule>
  </conditionalFormatting>
  <conditionalFormatting sqref="F49">
    <cfRule type="cellIs" dxfId="12924" priority="6784" operator="lessThan">
      <formula>0</formula>
    </cfRule>
  </conditionalFormatting>
  <conditionalFormatting sqref="F49">
    <cfRule type="cellIs" dxfId="12923" priority="6783" operator="lessThan">
      <formula>0</formula>
    </cfRule>
  </conditionalFormatting>
  <conditionalFormatting sqref="F49">
    <cfRule type="cellIs" dxfId="12922" priority="6782" operator="lessThan">
      <formula>0</formula>
    </cfRule>
  </conditionalFormatting>
  <conditionalFormatting sqref="F49">
    <cfRule type="cellIs" dxfId="12921" priority="5767" operator="lessThan">
      <formula>0</formula>
    </cfRule>
  </conditionalFormatting>
  <conditionalFormatting sqref="F49">
    <cfRule type="cellIs" dxfId="12920" priority="5768" operator="lessThan">
      <formula>0</formula>
    </cfRule>
  </conditionalFormatting>
  <conditionalFormatting sqref="F49">
    <cfRule type="cellIs" dxfId="12919" priority="5766" operator="lessThan">
      <formula>0</formula>
    </cfRule>
  </conditionalFormatting>
  <conditionalFormatting sqref="F49">
    <cfRule type="cellIs" dxfId="12918" priority="6830" operator="lessThan">
      <formula>0</formula>
    </cfRule>
  </conditionalFormatting>
  <conditionalFormatting sqref="F49">
    <cfRule type="cellIs" dxfId="12917" priority="6829" operator="lessThan">
      <formula>0</formula>
    </cfRule>
  </conditionalFormatting>
  <conditionalFormatting sqref="F49">
    <cfRule type="cellIs" dxfId="12916" priority="6828" operator="lessThan">
      <formula>0</formula>
    </cfRule>
  </conditionalFormatting>
  <conditionalFormatting sqref="F49">
    <cfRule type="cellIs" dxfId="12915" priority="6798" operator="lessThan">
      <formula>0</formula>
    </cfRule>
  </conditionalFormatting>
  <conditionalFormatting sqref="F49">
    <cfRule type="cellIs" dxfId="12914" priority="6796" operator="lessThan">
      <formula>0</formula>
    </cfRule>
  </conditionalFormatting>
  <conditionalFormatting sqref="F49">
    <cfRule type="cellIs" dxfId="12913" priority="6797" operator="lessThan">
      <formula>0</formula>
    </cfRule>
  </conditionalFormatting>
  <conditionalFormatting sqref="F49">
    <cfRule type="cellIs" dxfId="12912" priority="6831" operator="lessThan">
      <formula>0</formula>
    </cfRule>
  </conditionalFormatting>
  <conditionalFormatting sqref="F49">
    <cfRule type="cellIs" dxfId="12911" priority="6786" operator="lessThan">
      <formula>0</formula>
    </cfRule>
  </conditionalFormatting>
  <conditionalFormatting sqref="F49">
    <cfRule type="cellIs" dxfId="12910" priority="6790" operator="lessThan">
      <formula>0</formula>
    </cfRule>
  </conditionalFormatting>
  <conditionalFormatting sqref="F49">
    <cfRule type="cellIs" dxfId="12909" priority="6789" operator="lessThan">
      <formula>0</formula>
    </cfRule>
  </conditionalFormatting>
  <conditionalFormatting sqref="F49">
    <cfRule type="cellIs" dxfId="12908" priority="6788" operator="lessThan">
      <formula>0</formula>
    </cfRule>
  </conditionalFormatting>
  <conditionalFormatting sqref="F49">
    <cfRule type="cellIs" dxfId="12907" priority="6787" operator="lessThan">
      <formula>0</formula>
    </cfRule>
  </conditionalFormatting>
  <conditionalFormatting sqref="F49">
    <cfRule type="cellIs" dxfId="12906" priority="6785" operator="lessThan">
      <formula>0</formula>
    </cfRule>
  </conditionalFormatting>
  <conditionalFormatting sqref="F49">
    <cfRule type="cellIs" dxfId="12905" priority="6773" operator="lessThan">
      <formula>0</formula>
    </cfRule>
  </conditionalFormatting>
  <conditionalFormatting sqref="F49">
    <cfRule type="cellIs" dxfId="12904" priority="6772" operator="lessThan">
      <formula>0</formula>
    </cfRule>
  </conditionalFormatting>
  <conditionalFormatting sqref="F49">
    <cfRule type="cellIs" dxfId="12903" priority="6849" operator="lessThan">
      <formula>0</formula>
    </cfRule>
  </conditionalFormatting>
  <conditionalFormatting sqref="F49">
    <cfRule type="cellIs" dxfId="12902" priority="6848" operator="lessThan">
      <formula>0</formula>
    </cfRule>
  </conditionalFormatting>
  <conditionalFormatting sqref="F49">
    <cfRule type="cellIs" dxfId="12901" priority="6847" operator="lessThan">
      <formula>0</formula>
    </cfRule>
  </conditionalFormatting>
  <conditionalFormatting sqref="F49">
    <cfRule type="cellIs" dxfId="12900" priority="6846" operator="lessThan">
      <formula>0</formula>
    </cfRule>
  </conditionalFormatting>
  <conditionalFormatting sqref="F49">
    <cfRule type="cellIs" dxfId="12899" priority="7850" operator="lessThan">
      <formula>0</formula>
    </cfRule>
  </conditionalFormatting>
  <conditionalFormatting sqref="F49">
    <cfRule type="cellIs" dxfId="12898" priority="6776" operator="lessThan">
      <formula>0</formula>
    </cfRule>
  </conditionalFormatting>
  <conditionalFormatting sqref="F49">
    <cfRule type="cellIs" dxfId="12897" priority="6775" operator="lessThan">
      <formula>0</formula>
    </cfRule>
  </conditionalFormatting>
  <conditionalFormatting sqref="F49">
    <cfRule type="cellIs" dxfId="12896" priority="7756" operator="lessThan">
      <formula>0</formula>
    </cfRule>
  </conditionalFormatting>
  <conditionalFormatting sqref="F49">
    <cfRule type="cellIs" dxfId="12895" priority="7859" operator="lessThan">
      <formula>0</formula>
    </cfRule>
  </conditionalFormatting>
  <conditionalFormatting sqref="F47">
    <cfRule type="cellIs" dxfId="12894" priority="6709" operator="lessThan">
      <formula>0</formula>
    </cfRule>
  </conditionalFormatting>
  <conditionalFormatting sqref="F47">
    <cfRule type="cellIs" dxfId="12893" priority="6707" operator="lessThan">
      <formula>0</formula>
    </cfRule>
  </conditionalFormatting>
  <conditionalFormatting sqref="F48 F61">
    <cfRule type="cellIs" dxfId="12892" priority="6704" operator="lessThan">
      <formula>0</formula>
    </cfRule>
  </conditionalFormatting>
  <conditionalFormatting sqref="F48 F61">
    <cfRule type="cellIs" dxfId="12891" priority="6705" operator="lessThan">
      <formula>0</formula>
    </cfRule>
  </conditionalFormatting>
  <conditionalFormatting sqref="F47">
    <cfRule type="cellIs" dxfId="12890" priority="6694" operator="lessThan">
      <formula>0</formula>
    </cfRule>
  </conditionalFormatting>
  <conditionalFormatting sqref="F47">
    <cfRule type="cellIs" dxfId="12889" priority="6691" operator="lessThan">
      <formula>0</formula>
    </cfRule>
  </conditionalFormatting>
  <conditionalFormatting sqref="F48 F61">
    <cfRule type="cellIs" dxfId="12888" priority="6692" operator="lessThan">
      <formula>0</formula>
    </cfRule>
  </conditionalFormatting>
  <conditionalFormatting sqref="F47">
    <cfRule type="cellIs" dxfId="12887" priority="6689" operator="lessThan">
      <formula>0</formula>
    </cfRule>
  </conditionalFormatting>
  <conditionalFormatting sqref="F48 F61">
    <cfRule type="cellIs" dxfId="12886" priority="6686" operator="lessThan">
      <formula>0</formula>
    </cfRule>
  </conditionalFormatting>
  <conditionalFormatting sqref="F48 F61">
    <cfRule type="cellIs" dxfId="12885" priority="6687" operator="lessThan">
      <formula>0</formula>
    </cfRule>
  </conditionalFormatting>
  <conditionalFormatting sqref="F47">
    <cfRule type="cellIs" dxfId="12884" priority="6677" operator="lessThan">
      <formula>0</formula>
    </cfRule>
  </conditionalFormatting>
  <conditionalFormatting sqref="F49">
    <cfRule type="cellIs" dxfId="12883" priority="7800" operator="lessThan">
      <formula>0</formula>
    </cfRule>
  </conditionalFormatting>
  <conditionalFormatting sqref="F49">
    <cfRule type="cellIs" dxfId="12882" priority="7798" operator="lessThan">
      <formula>0</formula>
    </cfRule>
  </conditionalFormatting>
  <conditionalFormatting sqref="F49">
    <cfRule type="cellIs" dxfId="12881" priority="7799" operator="lessThan">
      <formula>0</formula>
    </cfRule>
  </conditionalFormatting>
  <conditionalFormatting sqref="F49">
    <cfRule type="cellIs" dxfId="12880" priority="7791" operator="lessThan">
      <formula>0</formula>
    </cfRule>
  </conditionalFormatting>
  <conditionalFormatting sqref="F49">
    <cfRule type="cellIs" dxfId="12879" priority="7790" operator="lessThan">
      <formula>0</formula>
    </cfRule>
  </conditionalFormatting>
  <conditionalFormatting sqref="F49">
    <cfRule type="cellIs" dxfId="12878" priority="7788" operator="lessThan">
      <formula>0</formula>
    </cfRule>
  </conditionalFormatting>
  <conditionalFormatting sqref="F49">
    <cfRule type="cellIs" dxfId="12877" priority="7789" operator="lessThan">
      <formula>0</formula>
    </cfRule>
  </conditionalFormatting>
  <conditionalFormatting sqref="F49">
    <cfRule type="cellIs" dxfId="12876" priority="7787" operator="lessThan">
      <formula>0</formula>
    </cfRule>
  </conditionalFormatting>
  <conditionalFormatting sqref="F47">
    <cfRule type="cellIs" dxfId="12875" priority="6659" operator="lessThan">
      <formula>0</formula>
    </cfRule>
  </conditionalFormatting>
  <conditionalFormatting sqref="F48 F61">
    <cfRule type="cellIs" dxfId="12874" priority="6660" operator="lessThan">
      <formula>0</formula>
    </cfRule>
  </conditionalFormatting>
  <conditionalFormatting sqref="F47">
    <cfRule type="cellIs" dxfId="12873" priority="6657" operator="lessThan">
      <formula>0</formula>
    </cfRule>
  </conditionalFormatting>
  <conditionalFormatting sqref="F48 F61">
    <cfRule type="cellIs" dxfId="12872" priority="6654" operator="lessThan">
      <formula>0</formula>
    </cfRule>
  </conditionalFormatting>
  <conditionalFormatting sqref="F48 F61">
    <cfRule type="cellIs" dxfId="12871" priority="6655" operator="lessThan">
      <formula>0</formula>
    </cfRule>
  </conditionalFormatting>
  <conditionalFormatting sqref="F49">
    <cfRule type="cellIs" dxfId="12870" priority="7759" operator="lessThan">
      <formula>0</formula>
    </cfRule>
  </conditionalFormatting>
  <conditionalFormatting sqref="F49">
    <cfRule type="cellIs" dxfId="12869" priority="7757" operator="lessThan">
      <formula>0</formula>
    </cfRule>
  </conditionalFormatting>
  <conditionalFormatting sqref="F49">
    <cfRule type="cellIs" dxfId="12868" priority="7758" operator="lessThan">
      <formula>0</formula>
    </cfRule>
  </conditionalFormatting>
  <conditionalFormatting sqref="F49">
    <cfRule type="cellIs" dxfId="12867" priority="7741" operator="lessThan">
      <formula>0</formula>
    </cfRule>
  </conditionalFormatting>
  <conditionalFormatting sqref="F49">
    <cfRule type="cellIs" dxfId="12866" priority="7739" operator="lessThan">
      <formula>0</formula>
    </cfRule>
  </conditionalFormatting>
  <conditionalFormatting sqref="F49">
    <cfRule type="cellIs" dxfId="12865" priority="7740" operator="lessThan">
      <formula>0</formula>
    </cfRule>
  </conditionalFormatting>
  <conditionalFormatting sqref="F49">
    <cfRule type="cellIs" dxfId="12864" priority="7738" operator="lessThan">
      <formula>0</formula>
    </cfRule>
  </conditionalFormatting>
  <conditionalFormatting sqref="F49">
    <cfRule type="cellIs" dxfId="12863" priority="7732" operator="lessThan">
      <formula>0</formula>
    </cfRule>
  </conditionalFormatting>
  <conditionalFormatting sqref="F49">
    <cfRule type="cellIs" dxfId="12862" priority="7731" operator="lessThan">
      <formula>0</formula>
    </cfRule>
  </conditionalFormatting>
  <conditionalFormatting sqref="F49">
    <cfRule type="cellIs" dxfId="12861" priority="7729" operator="lessThan">
      <formula>0</formula>
    </cfRule>
  </conditionalFormatting>
  <conditionalFormatting sqref="F49">
    <cfRule type="cellIs" dxfId="12860" priority="7730" operator="lessThan">
      <formula>0</formula>
    </cfRule>
  </conditionalFormatting>
  <conditionalFormatting sqref="F49">
    <cfRule type="cellIs" dxfId="12859" priority="7728" operator="lessThan">
      <formula>0</formula>
    </cfRule>
  </conditionalFormatting>
  <conditionalFormatting sqref="F47">
    <cfRule type="cellIs" dxfId="12858" priority="6598" operator="lessThan">
      <formula>0</formula>
    </cfRule>
  </conditionalFormatting>
  <conditionalFormatting sqref="F48 F61">
    <cfRule type="cellIs" dxfId="12857" priority="6593" operator="lessThan">
      <formula>0</formula>
    </cfRule>
  </conditionalFormatting>
  <conditionalFormatting sqref="F47">
    <cfRule type="cellIs" dxfId="12856" priority="6596" operator="lessThan">
      <formula>0</formula>
    </cfRule>
  </conditionalFormatting>
  <conditionalFormatting sqref="F48 F61">
    <cfRule type="cellIs" dxfId="12855" priority="6594" operator="lessThan">
      <formula>0</formula>
    </cfRule>
  </conditionalFormatting>
  <conditionalFormatting sqref="F48 F61">
    <cfRule type="cellIs" dxfId="12854" priority="6543" operator="lessThan">
      <formula>0</formula>
    </cfRule>
  </conditionalFormatting>
  <conditionalFormatting sqref="F47">
    <cfRule type="cellIs" dxfId="12853" priority="6534" operator="lessThan">
      <formula>0</formula>
    </cfRule>
  </conditionalFormatting>
  <conditionalFormatting sqref="F48 F61">
    <cfRule type="cellIs" dxfId="12852" priority="6531" operator="lessThan">
      <formula>0</formula>
    </cfRule>
  </conditionalFormatting>
  <conditionalFormatting sqref="F47">
    <cfRule type="cellIs" dxfId="12851" priority="7650" operator="lessThan">
      <formula>0</formula>
    </cfRule>
  </conditionalFormatting>
  <conditionalFormatting sqref="F48 F61">
    <cfRule type="cellIs" dxfId="12850" priority="7646" operator="lessThan">
      <formula>0</formula>
    </cfRule>
  </conditionalFormatting>
  <conditionalFormatting sqref="F47">
    <cfRule type="cellIs" dxfId="12849" priority="6551" operator="lessThan">
      <formula>0</formula>
    </cfRule>
  </conditionalFormatting>
  <conditionalFormatting sqref="F47">
    <cfRule type="cellIs" dxfId="12848" priority="6548" operator="lessThan">
      <formula>0</formula>
    </cfRule>
  </conditionalFormatting>
  <conditionalFormatting sqref="F48 F61">
    <cfRule type="cellIs" dxfId="12847" priority="6549" operator="lessThan">
      <formula>0</formula>
    </cfRule>
  </conditionalFormatting>
  <conditionalFormatting sqref="F48 F61">
    <cfRule type="cellIs" dxfId="12846" priority="6544" operator="lessThan">
      <formula>0</formula>
    </cfRule>
  </conditionalFormatting>
  <conditionalFormatting sqref="F47">
    <cfRule type="cellIs" dxfId="12845" priority="6546" operator="lessThan">
      <formula>0</formula>
    </cfRule>
  </conditionalFormatting>
  <conditionalFormatting sqref="F48 F61">
    <cfRule type="cellIs" dxfId="12844" priority="6532" operator="lessThan">
      <formula>0</formula>
    </cfRule>
  </conditionalFormatting>
  <conditionalFormatting sqref="F48 F61">
    <cfRule type="cellIs" dxfId="12843" priority="7645" operator="lessThan">
      <formula>0</formula>
    </cfRule>
  </conditionalFormatting>
  <conditionalFormatting sqref="F47">
    <cfRule type="cellIs" dxfId="12842" priority="7648" operator="lessThan">
      <formula>0</formula>
    </cfRule>
  </conditionalFormatting>
  <conditionalFormatting sqref="F47">
    <cfRule type="cellIs" dxfId="12841" priority="7434" operator="lessThan">
      <formula>0</formula>
    </cfRule>
  </conditionalFormatting>
  <conditionalFormatting sqref="F47">
    <cfRule type="cellIs" dxfId="12840" priority="7432" operator="lessThan">
      <formula>0</formula>
    </cfRule>
  </conditionalFormatting>
  <conditionalFormatting sqref="F48 F61">
    <cfRule type="cellIs" dxfId="12839" priority="7430" operator="lessThan">
      <formula>0</formula>
    </cfRule>
  </conditionalFormatting>
  <conditionalFormatting sqref="F48 F61">
    <cfRule type="cellIs" dxfId="12838" priority="7429" operator="lessThan">
      <formula>0</formula>
    </cfRule>
  </conditionalFormatting>
  <conditionalFormatting sqref="F47">
    <cfRule type="cellIs" dxfId="12837" priority="7451" operator="lessThan">
      <formula>0</formula>
    </cfRule>
  </conditionalFormatting>
  <conditionalFormatting sqref="F47">
    <cfRule type="cellIs" dxfId="12836" priority="7585" operator="lessThan">
      <formula>0</formula>
    </cfRule>
  </conditionalFormatting>
  <conditionalFormatting sqref="F48 F61">
    <cfRule type="cellIs" dxfId="12835" priority="7605" operator="lessThan">
      <formula>0</formula>
    </cfRule>
  </conditionalFormatting>
  <conditionalFormatting sqref="F48 F61">
    <cfRule type="cellIs" dxfId="12834" priority="7606" operator="lessThan">
      <formula>0</formula>
    </cfRule>
  </conditionalFormatting>
  <conditionalFormatting sqref="F48 F61">
    <cfRule type="cellIs" dxfId="12833" priority="7583" operator="lessThan">
      <formula>0</formula>
    </cfRule>
  </conditionalFormatting>
  <conditionalFormatting sqref="F48 F61">
    <cfRule type="cellIs" dxfId="12832" priority="7578" operator="lessThan">
      <formula>0</formula>
    </cfRule>
  </conditionalFormatting>
  <conditionalFormatting sqref="F47">
    <cfRule type="cellIs" dxfId="12831" priority="7610" operator="lessThan">
      <formula>0</formula>
    </cfRule>
  </conditionalFormatting>
  <conditionalFormatting sqref="F47">
    <cfRule type="cellIs" dxfId="12830" priority="7608" operator="lessThan">
      <formula>0</formula>
    </cfRule>
  </conditionalFormatting>
  <conditionalFormatting sqref="F47">
    <cfRule type="cellIs" dxfId="12829" priority="7580" operator="lessThan">
      <formula>0</formula>
    </cfRule>
  </conditionalFormatting>
  <conditionalFormatting sqref="F47">
    <cfRule type="cellIs" dxfId="12828" priority="7582" operator="lessThan">
      <formula>0</formula>
    </cfRule>
  </conditionalFormatting>
  <conditionalFormatting sqref="F48 F61">
    <cfRule type="cellIs" dxfId="12827" priority="7577" operator="lessThan">
      <formula>0</formula>
    </cfRule>
  </conditionalFormatting>
  <conditionalFormatting sqref="F47">
    <cfRule type="cellIs" dxfId="12826" priority="7466" operator="lessThan">
      <formula>0</formula>
    </cfRule>
  </conditionalFormatting>
  <conditionalFormatting sqref="F47">
    <cfRule type="cellIs" dxfId="12825" priority="7464" operator="lessThan">
      <formula>0</formula>
    </cfRule>
  </conditionalFormatting>
  <conditionalFormatting sqref="F48 F61">
    <cfRule type="cellIs" dxfId="12824" priority="7462" operator="lessThan">
      <formula>0</formula>
    </cfRule>
  </conditionalFormatting>
  <conditionalFormatting sqref="F48 F61">
    <cfRule type="cellIs" dxfId="12823" priority="7461" operator="lessThan">
      <formula>0</formula>
    </cfRule>
  </conditionalFormatting>
  <conditionalFormatting sqref="F47">
    <cfRule type="cellIs" dxfId="12822" priority="7448" operator="lessThan">
      <formula>0</formula>
    </cfRule>
  </conditionalFormatting>
  <conditionalFormatting sqref="F47">
    <cfRule type="cellIs" dxfId="12821" priority="7446" operator="lessThan">
      <formula>0</formula>
    </cfRule>
  </conditionalFormatting>
  <conditionalFormatting sqref="F48 F61">
    <cfRule type="cellIs" dxfId="12820" priority="7444" operator="lessThan">
      <formula>0</formula>
    </cfRule>
  </conditionalFormatting>
  <conditionalFormatting sqref="F48 F61">
    <cfRule type="cellIs" dxfId="12819" priority="7443" operator="lessThan">
      <formula>0</formula>
    </cfRule>
  </conditionalFormatting>
  <conditionalFormatting sqref="F49">
    <cfRule type="cellIs" dxfId="12818" priority="6119" operator="lessThan">
      <formula>0</formula>
    </cfRule>
  </conditionalFormatting>
  <conditionalFormatting sqref="F49">
    <cfRule type="cellIs" dxfId="12817" priority="6117" operator="lessThan">
      <formula>0</formula>
    </cfRule>
  </conditionalFormatting>
  <conditionalFormatting sqref="F49">
    <cfRule type="cellIs" dxfId="12816" priority="6118" operator="lessThan">
      <formula>0</formula>
    </cfRule>
  </conditionalFormatting>
  <conditionalFormatting sqref="F49">
    <cfRule type="cellIs" dxfId="12815" priority="6116" operator="lessThan">
      <formula>0</formula>
    </cfRule>
  </conditionalFormatting>
  <conditionalFormatting sqref="F48 F61">
    <cfRule type="cellIs" dxfId="12814" priority="7449" operator="lessThan">
      <formula>0</formula>
    </cfRule>
  </conditionalFormatting>
  <conditionalFormatting sqref="F47">
    <cfRule type="cellIs" dxfId="12813" priority="7419" operator="lessThan">
      <formula>0</formula>
    </cfRule>
  </conditionalFormatting>
  <conditionalFormatting sqref="F48 F61">
    <cfRule type="cellIs" dxfId="12812" priority="7417" operator="lessThan">
      <formula>0</formula>
    </cfRule>
  </conditionalFormatting>
  <conditionalFormatting sqref="F49">
    <cfRule type="cellIs" dxfId="12811" priority="5780" operator="lessThan">
      <formula>0</formula>
    </cfRule>
  </conditionalFormatting>
  <conditionalFormatting sqref="F49">
    <cfRule type="cellIs" dxfId="12810" priority="5779" operator="lessThan">
      <formula>0</formula>
    </cfRule>
  </conditionalFormatting>
  <conditionalFormatting sqref="F49">
    <cfRule type="cellIs" dxfId="12809" priority="5778" operator="lessThan">
      <formula>0</formula>
    </cfRule>
  </conditionalFormatting>
  <conditionalFormatting sqref="F49">
    <cfRule type="cellIs" dxfId="12808" priority="5764" operator="lessThan">
      <formula>0</formula>
    </cfRule>
  </conditionalFormatting>
  <conditionalFormatting sqref="F47">
    <cfRule type="cellIs" dxfId="12807" priority="7414" operator="lessThan">
      <formula>0</formula>
    </cfRule>
  </conditionalFormatting>
  <conditionalFormatting sqref="F49">
    <cfRule type="cellIs" dxfId="12806" priority="5765" operator="lessThan">
      <formula>0</formula>
    </cfRule>
  </conditionalFormatting>
  <conditionalFormatting sqref="F47">
    <cfRule type="cellIs" dxfId="12805" priority="7416" operator="lessThan">
      <formula>0</formula>
    </cfRule>
  </conditionalFormatting>
  <conditionalFormatting sqref="F48 F61">
    <cfRule type="cellIs" dxfId="12804" priority="7411" operator="lessThan">
      <formula>0</formula>
    </cfRule>
  </conditionalFormatting>
  <conditionalFormatting sqref="F48 F61">
    <cfRule type="cellIs" dxfId="12803" priority="7412" operator="lessThan">
      <formula>0</formula>
    </cfRule>
  </conditionalFormatting>
  <conditionalFormatting sqref="F49">
    <cfRule type="cellIs" dxfId="12802" priority="6157" operator="lessThan">
      <formula>0</formula>
    </cfRule>
  </conditionalFormatting>
  <conditionalFormatting sqref="F49">
    <cfRule type="cellIs" dxfId="12801" priority="6156" operator="lessThan">
      <formula>0</formula>
    </cfRule>
  </conditionalFormatting>
  <conditionalFormatting sqref="F49">
    <cfRule type="cellIs" dxfId="12800" priority="6799" operator="lessThan">
      <formula>0</formula>
    </cfRule>
  </conditionalFormatting>
  <conditionalFormatting sqref="F49">
    <cfRule type="cellIs" dxfId="12799" priority="5777" operator="lessThan">
      <formula>0</formula>
    </cfRule>
  </conditionalFormatting>
  <conditionalFormatting sqref="F49">
    <cfRule type="cellIs" dxfId="12798" priority="6124" operator="lessThan">
      <formula>0</formula>
    </cfRule>
  </conditionalFormatting>
  <conditionalFormatting sqref="F49">
    <cfRule type="cellIs" dxfId="12797" priority="6125" operator="lessThan">
      <formula>0</formula>
    </cfRule>
  </conditionalFormatting>
  <conditionalFormatting sqref="F49">
    <cfRule type="cellIs" dxfId="12796" priority="6123" operator="lessThan">
      <formula>0</formula>
    </cfRule>
  </conditionalFormatting>
  <conditionalFormatting sqref="F49">
    <cfRule type="cellIs" dxfId="12795" priority="6122" operator="lessThan">
      <formula>0</formula>
    </cfRule>
  </conditionalFormatting>
  <conditionalFormatting sqref="F49">
    <cfRule type="cellIs" dxfId="12794" priority="6120" operator="lessThan">
      <formula>0</formula>
    </cfRule>
  </conditionalFormatting>
  <conditionalFormatting sqref="F49">
    <cfRule type="cellIs" dxfId="12793" priority="6121" operator="lessThan">
      <formula>0</formula>
    </cfRule>
  </conditionalFormatting>
  <conditionalFormatting sqref="F49">
    <cfRule type="cellIs" dxfId="12792" priority="6170" operator="lessThan">
      <formula>0</formula>
    </cfRule>
  </conditionalFormatting>
  <conditionalFormatting sqref="F49">
    <cfRule type="cellIs" dxfId="12791" priority="6171" operator="lessThan">
      <formula>0</formula>
    </cfRule>
  </conditionalFormatting>
  <conditionalFormatting sqref="F49">
    <cfRule type="cellIs" dxfId="12790" priority="6169" operator="lessThan">
      <formula>0</formula>
    </cfRule>
  </conditionalFormatting>
  <conditionalFormatting sqref="F49">
    <cfRule type="cellIs" dxfId="12789" priority="6134" operator="lessThan">
      <formula>0</formula>
    </cfRule>
  </conditionalFormatting>
  <conditionalFormatting sqref="F49">
    <cfRule type="cellIs" dxfId="12788" priority="6133" operator="lessThan">
      <formula>0</formula>
    </cfRule>
  </conditionalFormatting>
  <conditionalFormatting sqref="F47">
    <cfRule type="cellIs" dxfId="12787" priority="6100" operator="lessThan">
      <formula>0</formula>
    </cfRule>
  </conditionalFormatting>
  <conditionalFormatting sqref="L81">
    <cfRule type="cellIs" dxfId="12786" priority="4421" operator="lessThan">
      <formula>0</formula>
    </cfRule>
  </conditionalFormatting>
  <conditionalFormatting sqref="L81">
    <cfRule type="cellIs" dxfId="12785" priority="4420" operator="lessThan">
      <formula>0</formula>
    </cfRule>
  </conditionalFormatting>
  <conditionalFormatting sqref="L81">
    <cfRule type="cellIs" dxfId="12784" priority="4422" operator="lessThan">
      <formula>0</formula>
    </cfRule>
  </conditionalFormatting>
  <conditionalFormatting sqref="L81">
    <cfRule type="cellIs" dxfId="12783" priority="4419" operator="lessThan">
      <formula>0</formula>
    </cfRule>
  </conditionalFormatting>
  <conditionalFormatting sqref="L81">
    <cfRule type="cellIs" dxfId="12782" priority="4418" operator="lessThan">
      <formula>0</formula>
    </cfRule>
  </conditionalFormatting>
  <conditionalFormatting sqref="L81">
    <cfRule type="cellIs" dxfId="12781" priority="4417" operator="lessThan">
      <formula>0</formula>
    </cfRule>
  </conditionalFormatting>
  <conditionalFormatting sqref="L81">
    <cfRule type="cellIs" dxfId="12780" priority="4416" operator="lessThan">
      <formula>0</formula>
    </cfRule>
  </conditionalFormatting>
  <conditionalFormatting sqref="L81">
    <cfRule type="cellIs" dxfId="12779" priority="4415" operator="lessThan">
      <formula>0</formula>
    </cfRule>
  </conditionalFormatting>
  <conditionalFormatting sqref="L81">
    <cfRule type="cellIs" dxfId="12778" priority="4414" operator="lessThan">
      <formula>0</formula>
    </cfRule>
  </conditionalFormatting>
  <conditionalFormatting sqref="L81">
    <cfRule type="cellIs" dxfId="12777" priority="4413" operator="lessThan">
      <formula>0</formula>
    </cfRule>
  </conditionalFormatting>
  <conditionalFormatting sqref="L70">
    <cfRule type="cellIs" dxfId="12776" priority="4345" operator="lessThan">
      <formula>0</formula>
    </cfRule>
  </conditionalFormatting>
  <conditionalFormatting sqref="F49">
    <cfRule type="cellIs" dxfId="12775" priority="5763" operator="lessThan">
      <formula>0</formula>
    </cfRule>
  </conditionalFormatting>
  <conditionalFormatting sqref="F49">
    <cfRule type="cellIs" dxfId="12774" priority="5762" operator="lessThan">
      <formula>0</formula>
    </cfRule>
  </conditionalFormatting>
  <conditionalFormatting sqref="F49">
    <cfRule type="cellIs" dxfId="12773" priority="5761" operator="lessThan">
      <formula>0</formula>
    </cfRule>
  </conditionalFormatting>
  <conditionalFormatting sqref="F49">
    <cfRule type="cellIs" dxfId="12772" priority="5760" operator="lessThan">
      <formula>0</formula>
    </cfRule>
  </conditionalFormatting>
  <conditionalFormatting sqref="F49">
    <cfRule type="cellIs" dxfId="12771" priority="5759" operator="lessThan">
      <formula>0</formula>
    </cfRule>
  </conditionalFormatting>
  <conditionalFormatting sqref="F49">
    <cfRule type="cellIs" dxfId="12770" priority="5758" operator="lessThan">
      <formula>0</formula>
    </cfRule>
  </conditionalFormatting>
  <conditionalFormatting sqref="F49">
    <cfRule type="cellIs" dxfId="12769" priority="5751" operator="lessThan">
      <formula>0</formula>
    </cfRule>
  </conditionalFormatting>
  <conditionalFormatting sqref="F49">
    <cfRule type="cellIs" dxfId="12768" priority="5749" operator="lessThan">
      <formula>0</formula>
    </cfRule>
  </conditionalFormatting>
  <conditionalFormatting sqref="F49">
    <cfRule type="cellIs" dxfId="12767" priority="5750" operator="lessThan">
      <formula>0</formula>
    </cfRule>
  </conditionalFormatting>
  <conditionalFormatting sqref="F49">
    <cfRule type="cellIs" dxfId="12766" priority="5748" operator="lessThan">
      <formula>0</formula>
    </cfRule>
  </conditionalFormatting>
  <conditionalFormatting sqref="F49">
    <cfRule type="cellIs" dxfId="12765" priority="6822" operator="lessThan">
      <formula>0</formula>
    </cfRule>
  </conditionalFormatting>
  <conditionalFormatting sqref="F49">
    <cfRule type="cellIs" dxfId="12764" priority="6821" operator="lessThan">
      <formula>0</formula>
    </cfRule>
  </conditionalFormatting>
  <conditionalFormatting sqref="F49">
    <cfRule type="cellIs" dxfId="12763" priority="6819" operator="lessThan">
      <formula>0</formula>
    </cfRule>
  </conditionalFormatting>
  <conditionalFormatting sqref="F49">
    <cfRule type="cellIs" dxfId="12762" priority="6820" operator="lessThan">
      <formula>0</formula>
    </cfRule>
  </conditionalFormatting>
  <conditionalFormatting sqref="F49">
    <cfRule type="cellIs" dxfId="12761" priority="6818" operator="lessThan">
      <formula>0</formula>
    </cfRule>
  </conditionalFormatting>
  <conditionalFormatting sqref="F49">
    <cfRule type="cellIs" dxfId="12760" priority="6774" operator="lessThan">
      <formula>0</formula>
    </cfRule>
  </conditionalFormatting>
  <conditionalFormatting sqref="F47">
    <cfRule type="cellIs" dxfId="12759" priority="6675" operator="lessThan">
      <formula>0</formula>
    </cfRule>
  </conditionalFormatting>
  <conditionalFormatting sqref="F48 F61">
    <cfRule type="cellIs" dxfId="12758" priority="6673" operator="lessThan">
      <formula>0</formula>
    </cfRule>
  </conditionalFormatting>
  <conditionalFormatting sqref="F48 F61">
    <cfRule type="cellIs" dxfId="12757" priority="6672" operator="lessThan">
      <formula>0</formula>
    </cfRule>
  </conditionalFormatting>
  <conditionalFormatting sqref="F47">
    <cfRule type="cellIs" dxfId="12756" priority="6539" operator="lessThan">
      <formula>0</formula>
    </cfRule>
  </conditionalFormatting>
  <conditionalFormatting sqref="F48 F61">
    <cfRule type="cellIs" dxfId="12755" priority="6537" operator="lessThan">
      <formula>0</formula>
    </cfRule>
  </conditionalFormatting>
  <conditionalFormatting sqref="F47">
    <cfRule type="cellIs" dxfId="12754" priority="6662" operator="lessThan">
      <formula>0</formula>
    </cfRule>
  </conditionalFormatting>
  <conditionalFormatting sqref="F47">
    <cfRule type="cellIs" dxfId="12753" priority="6536" operator="lessThan">
      <formula>0</formula>
    </cfRule>
  </conditionalFormatting>
  <conditionalFormatting sqref="F49">
    <cfRule type="cellIs" dxfId="12752" priority="6162" operator="lessThan">
      <formula>0</formula>
    </cfRule>
  </conditionalFormatting>
  <conditionalFormatting sqref="F49">
    <cfRule type="cellIs" dxfId="12751" priority="6161" operator="lessThan">
      <formula>0</formula>
    </cfRule>
  </conditionalFormatting>
  <conditionalFormatting sqref="F49">
    <cfRule type="cellIs" dxfId="12750" priority="6159" operator="lessThan">
      <formula>0</formula>
    </cfRule>
  </conditionalFormatting>
  <conditionalFormatting sqref="F49">
    <cfRule type="cellIs" dxfId="12749" priority="6160" operator="lessThan">
      <formula>0</formula>
    </cfRule>
  </conditionalFormatting>
  <conditionalFormatting sqref="F49">
    <cfRule type="cellIs" dxfId="12748" priority="6158" operator="lessThan">
      <formula>0</formula>
    </cfRule>
  </conditionalFormatting>
  <conditionalFormatting sqref="F49">
    <cfRule type="cellIs" dxfId="12747" priority="6168" operator="lessThan">
      <formula>0</formula>
    </cfRule>
  </conditionalFormatting>
  <conditionalFormatting sqref="F48 F61">
    <cfRule type="cellIs" dxfId="12746" priority="6095" operator="lessThan">
      <formula>0</formula>
    </cfRule>
  </conditionalFormatting>
  <conditionalFormatting sqref="F48 F61">
    <cfRule type="cellIs" dxfId="12745" priority="6096" operator="lessThan">
      <formula>0</formula>
    </cfRule>
  </conditionalFormatting>
  <conditionalFormatting sqref="F49">
    <cfRule type="cellIs" dxfId="12744" priority="6155" operator="lessThan">
      <formula>0</formula>
    </cfRule>
  </conditionalFormatting>
  <conditionalFormatting sqref="F49">
    <cfRule type="cellIs" dxfId="12743" priority="6154" operator="lessThan">
      <formula>0</formula>
    </cfRule>
  </conditionalFormatting>
  <conditionalFormatting sqref="F49">
    <cfRule type="cellIs" dxfId="12742" priority="6148" operator="lessThan">
      <formula>0</formula>
    </cfRule>
  </conditionalFormatting>
  <conditionalFormatting sqref="F49">
    <cfRule type="cellIs" dxfId="12741" priority="6147" operator="lessThan">
      <formula>0</formula>
    </cfRule>
  </conditionalFormatting>
  <conditionalFormatting sqref="F49">
    <cfRule type="cellIs" dxfId="12740" priority="6145" operator="lessThan">
      <formula>0</formula>
    </cfRule>
  </conditionalFormatting>
  <conditionalFormatting sqref="F49">
    <cfRule type="cellIs" dxfId="12739" priority="6146" operator="lessThan">
      <formula>0</formula>
    </cfRule>
  </conditionalFormatting>
  <conditionalFormatting sqref="F49">
    <cfRule type="cellIs" dxfId="12738" priority="6144" operator="lessThan">
      <formula>0</formula>
    </cfRule>
  </conditionalFormatting>
  <conditionalFormatting sqref="F49">
    <cfRule type="cellIs" dxfId="12737" priority="6132" operator="lessThan">
      <formula>0</formula>
    </cfRule>
  </conditionalFormatting>
  <conditionalFormatting sqref="F49">
    <cfRule type="cellIs" dxfId="12736" priority="6131" operator="lessThan">
      <formula>0</formula>
    </cfRule>
  </conditionalFormatting>
  <conditionalFormatting sqref="F47">
    <cfRule type="cellIs" dxfId="12735" priority="6098" operator="lessThan">
      <formula>0</formula>
    </cfRule>
  </conditionalFormatting>
  <conditionalFormatting sqref="F47">
    <cfRule type="cellIs" dxfId="12734" priority="6053" operator="lessThan">
      <formula>0</formula>
    </cfRule>
  </conditionalFormatting>
  <conditionalFormatting sqref="F47">
    <cfRule type="cellIs" dxfId="12733" priority="6050" operator="lessThan">
      <formula>0</formula>
    </cfRule>
  </conditionalFormatting>
  <conditionalFormatting sqref="F48 F61">
    <cfRule type="cellIs" dxfId="12732" priority="6046" operator="lessThan">
      <formula>0</formula>
    </cfRule>
  </conditionalFormatting>
  <conditionalFormatting sqref="F48 F61">
    <cfRule type="cellIs" dxfId="12731" priority="6045" operator="lessThan">
      <formula>0</formula>
    </cfRule>
  </conditionalFormatting>
  <conditionalFormatting sqref="F47">
    <cfRule type="cellIs" dxfId="12730" priority="6048" operator="lessThan">
      <formula>0</formula>
    </cfRule>
  </conditionalFormatting>
  <conditionalFormatting sqref="F48 F61">
    <cfRule type="cellIs" dxfId="12729" priority="6051" operator="lessThan">
      <formula>0</formula>
    </cfRule>
  </conditionalFormatting>
  <conditionalFormatting sqref="F48 F61">
    <cfRule type="cellIs" dxfId="12728" priority="6039" operator="lessThan">
      <formula>0</formula>
    </cfRule>
  </conditionalFormatting>
  <conditionalFormatting sqref="F47">
    <cfRule type="cellIs" dxfId="12727" priority="6036" operator="lessThan">
      <formula>0</formula>
    </cfRule>
  </conditionalFormatting>
  <conditionalFormatting sqref="F47">
    <cfRule type="cellIs" dxfId="12726" priority="6038" operator="lessThan">
      <formula>0</formula>
    </cfRule>
  </conditionalFormatting>
  <conditionalFormatting sqref="F48 F61">
    <cfRule type="cellIs" dxfId="12725" priority="6033" operator="lessThan">
      <formula>0</formula>
    </cfRule>
  </conditionalFormatting>
  <conditionalFormatting sqref="F48 F61">
    <cfRule type="cellIs" dxfId="12724" priority="6034" operator="lessThan">
      <formula>0</formula>
    </cfRule>
  </conditionalFormatting>
  <conditionalFormatting sqref="F47">
    <cfRule type="cellIs" dxfId="12723" priority="6041" operator="lessThan">
      <formula>0</formula>
    </cfRule>
  </conditionalFormatting>
  <conditionalFormatting sqref="L81">
    <cfRule type="cellIs" dxfId="12722" priority="4412" operator="lessThan">
      <formula>0</formula>
    </cfRule>
  </conditionalFormatting>
  <conditionalFormatting sqref="L81">
    <cfRule type="cellIs" dxfId="12721" priority="4410" operator="lessThan">
      <formula>0</formula>
    </cfRule>
  </conditionalFormatting>
  <conditionalFormatting sqref="L81">
    <cfRule type="cellIs" dxfId="12720" priority="4411" operator="lessThan">
      <formula>0</formula>
    </cfRule>
  </conditionalFormatting>
  <conditionalFormatting sqref="L81">
    <cfRule type="cellIs" dxfId="12719" priority="4409" operator="lessThan">
      <formula>0</formula>
    </cfRule>
  </conditionalFormatting>
  <conditionalFormatting sqref="F48 F61">
    <cfRule type="cellIs" dxfId="12718" priority="6010" operator="lessThan">
      <formula>0</formula>
    </cfRule>
  </conditionalFormatting>
  <conditionalFormatting sqref="F48 F61">
    <cfRule type="cellIs" dxfId="12717" priority="6011" operator="lessThan">
      <formula>0</formula>
    </cfRule>
  </conditionalFormatting>
  <conditionalFormatting sqref="L70">
    <cfRule type="cellIs" dxfId="12716" priority="4356" operator="lessThan">
      <formula>0</formula>
    </cfRule>
  </conditionalFormatting>
  <conditionalFormatting sqref="L81">
    <cfRule type="cellIs" dxfId="12715" priority="4376" operator="lessThan">
      <formula>0</formula>
    </cfRule>
  </conditionalFormatting>
  <conditionalFormatting sqref="L81">
    <cfRule type="cellIs" dxfId="12714" priority="4375" operator="lessThan">
      <formula>0</formula>
    </cfRule>
  </conditionalFormatting>
  <conditionalFormatting sqref="L81">
    <cfRule type="cellIs" dxfId="12713" priority="4374" operator="lessThan">
      <formula>0</formula>
    </cfRule>
  </conditionalFormatting>
  <conditionalFormatting sqref="L81">
    <cfRule type="cellIs" dxfId="12712" priority="4373" operator="lessThan">
      <formula>0</formula>
    </cfRule>
  </conditionalFormatting>
  <conditionalFormatting sqref="L81">
    <cfRule type="cellIs" dxfId="12711" priority="4372" operator="lessThan">
      <formula>0</formula>
    </cfRule>
  </conditionalFormatting>
  <conditionalFormatting sqref="L81">
    <cfRule type="cellIs" dxfId="12710" priority="4371" operator="lessThan">
      <formula>0</formula>
    </cfRule>
  </conditionalFormatting>
  <conditionalFormatting sqref="F47">
    <cfRule type="cellIs" dxfId="12709" priority="6015" operator="lessThan">
      <formula>0</formula>
    </cfRule>
  </conditionalFormatting>
  <conditionalFormatting sqref="F47">
    <cfRule type="cellIs" dxfId="12708" priority="6013" operator="lessThan">
      <formula>0</formula>
    </cfRule>
  </conditionalFormatting>
  <conditionalFormatting sqref="L70">
    <cfRule type="cellIs" dxfId="12707" priority="4358" operator="lessThan">
      <formula>0</formula>
    </cfRule>
  </conditionalFormatting>
  <conditionalFormatting sqref="L70">
    <cfRule type="cellIs" dxfId="12706" priority="4357" operator="lessThan">
      <formula>0</formula>
    </cfRule>
  </conditionalFormatting>
  <conditionalFormatting sqref="L70">
    <cfRule type="cellIs" dxfId="12705" priority="4355" operator="lessThan">
      <formula>0</formula>
    </cfRule>
  </conditionalFormatting>
  <conditionalFormatting sqref="F47">
    <cfRule type="cellIs" dxfId="12704" priority="5995" operator="lessThan">
      <formula>0</formula>
    </cfRule>
  </conditionalFormatting>
  <conditionalFormatting sqref="F47">
    <cfRule type="cellIs" dxfId="12703" priority="5997" operator="lessThan">
      <formula>0</formula>
    </cfRule>
  </conditionalFormatting>
  <conditionalFormatting sqref="F48 F61">
    <cfRule type="cellIs" dxfId="12702" priority="5992" operator="lessThan">
      <formula>0</formula>
    </cfRule>
  </conditionalFormatting>
  <conditionalFormatting sqref="F48 F61">
    <cfRule type="cellIs" dxfId="12701" priority="5993" operator="lessThan">
      <formula>0</formula>
    </cfRule>
  </conditionalFormatting>
  <conditionalFormatting sqref="F47">
    <cfRule type="cellIs" dxfId="12700" priority="6000" operator="lessThan">
      <formula>0</formula>
    </cfRule>
  </conditionalFormatting>
  <conditionalFormatting sqref="F48 F61">
    <cfRule type="cellIs" dxfId="12699" priority="5998" operator="lessThan">
      <formula>0</formula>
    </cfRule>
  </conditionalFormatting>
  <conditionalFormatting sqref="L81">
    <cfRule type="cellIs" dxfId="12698" priority="4369" operator="lessThan">
      <formula>0</formula>
    </cfRule>
  </conditionalFormatting>
  <conditionalFormatting sqref="L81">
    <cfRule type="cellIs" dxfId="12697" priority="4368" operator="lessThan">
      <formula>0</formula>
    </cfRule>
  </conditionalFormatting>
  <conditionalFormatting sqref="L81">
    <cfRule type="cellIs" dxfId="12696" priority="4367" operator="lessThan">
      <formula>0</formula>
    </cfRule>
  </conditionalFormatting>
  <conditionalFormatting sqref="M70">
    <cfRule type="cellIs" dxfId="12695" priority="4366" operator="lessThan">
      <formula>0</formula>
    </cfRule>
  </conditionalFormatting>
  <conditionalFormatting sqref="L70">
    <cfRule type="cellIs" dxfId="12694" priority="4359" operator="lessThan">
      <formula>0</formula>
    </cfRule>
  </conditionalFormatting>
  <conditionalFormatting sqref="L70">
    <cfRule type="cellIs" dxfId="12693" priority="4360" operator="lessThan">
      <formula>0</formula>
    </cfRule>
  </conditionalFormatting>
  <conditionalFormatting sqref="L70">
    <cfRule type="cellIs" dxfId="12692" priority="4343" operator="lessThan">
      <formula>0</formula>
    </cfRule>
  </conditionalFormatting>
  <conditionalFormatting sqref="L70">
    <cfRule type="cellIs" dxfId="12691" priority="4344" operator="lessThan">
      <formula>0</formula>
    </cfRule>
  </conditionalFormatting>
  <conditionalFormatting sqref="L70">
    <cfRule type="cellIs" dxfId="12690" priority="4342" operator="lessThan">
      <formula>0</formula>
    </cfRule>
  </conditionalFormatting>
  <conditionalFormatting sqref="L70">
    <cfRule type="cellIs" dxfId="12689" priority="4336" operator="lessThan">
      <formula>0</formula>
    </cfRule>
  </conditionalFormatting>
  <conditionalFormatting sqref="L70">
    <cfRule type="cellIs" dxfId="12688" priority="4335" operator="lessThan">
      <formula>0</formula>
    </cfRule>
  </conditionalFormatting>
  <conditionalFormatting sqref="L70">
    <cfRule type="cellIs" dxfId="12687" priority="4333" operator="lessThan">
      <formula>0</formula>
    </cfRule>
  </conditionalFormatting>
  <conditionalFormatting sqref="L70">
    <cfRule type="cellIs" dxfId="12686" priority="4334" operator="lessThan">
      <formula>0</formula>
    </cfRule>
  </conditionalFormatting>
  <conditionalFormatting sqref="L70">
    <cfRule type="cellIs" dxfId="12685" priority="4332" operator="lessThan">
      <formula>0</formula>
    </cfRule>
  </conditionalFormatting>
  <conditionalFormatting sqref="L70">
    <cfRule type="cellIs" dxfId="12684" priority="4331" operator="lessThan">
      <formula>0</formula>
    </cfRule>
  </conditionalFormatting>
  <conditionalFormatting sqref="L70">
    <cfRule type="cellIs" dxfId="12683" priority="4330" operator="lessThan">
      <formula>0</formula>
    </cfRule>
  </conditionalFormatting>
  <conditionalFormatting sqref="L70">
    <cfRule type="cellIs" dxfId="12682" priority="4328" operator="lessThan">
      <formula>0</formula>
    </cfRule>
  </conditionalFormatting>
  <conditionalFormatting sqref="L70">
    <cfRule type="cellIs" dxfId="12681" priority="4329" operator="lessThan">
      <formula>0</formula>
    </cfRule>
  </conditionalFormatting>
  <conditionalFormatting sqref="L70">
    <cfRule type="cellIs" dxfId="12680" priority="4327" operator="lessThan">
      <formula>0</formula>
    </cfRule>
  </conditionalFormatting>
  <conditionalFormatting sqref="L70">
    <cfRule type="cellIs" dxfId="12679" priority="4326" operator="lessThan">
      <formula>0</formula>
    </cfRule>
  </conditionalFormatting>
  <conditionalFormatting sqref="L70">
    <cfRule type="cellIs" dxfId="12678" priority="4324" operator="lessThan">
      <formula>0</formula>
    </cfRule>
  </conditionalFormatting>
  <conditionalFormatting sqref="L70">
    <cfRule type="cellIs" dxfId="12677" priority="4325" operator="lessThan">
      <formula>0</formula>
    </cfRule>
  </conditionalFormatting>
  <conditionalFormatting sqref="L70">
    <cfRule type="cellIs" dxfId="12676" priority="4323" operator="lessThan">
      <formula>0</formula>
    </cfRule>
  </conditionalFormatting>
  <conditionalFormatting sqref="L70">
    <cfRule type="cellIs" dxfId="12675" priority="4317" operator="lessThan">
      <formula>0</formula>
    </cfRule>
  </conditionalFormatting>
  <conditionalFormatting sqref="L70">
    <cfRule type="cellIs" dxfId="12674" priority="4316" operator="lessThan">
      <formula>0</formula>
    </cfRule>
  </conditionalFormatting>
  <conditionalFormatting sqref="L70">
    <cfRule type="cellIs" dxfId="12673" priority="4314" operator="lessThan">
      <formula>0</formula>
    </cfRule>
  </conditionalFormatting>
  <conditionalFormatting sqref="L70">
    <cfRule type="cellIs" dxfId="12672" priority="4315" operator="lessThan">
      <formula>0</formula>
    </cfRule>
  </conditionalFormatting>
  <conditionalFormatting sqref="L70">
    <cfRule type="cellIs" dxfId="12671" priority="4313" operator="lessThan">
      <formula>0</formula>
    </cfRule>
  </conditionalFormatting>
  <conditionalFormatting sqref="F49">
    <cfRule type="cellIs" dxfId="12670" priority="5752" operator="lessThan">
      <formula>0</formula>
    </cfRule>
  </conditionalFormatting>
  <conditionalFormatting sqref="F49">
    <cfRule type="cellIs" dxfId="12669" priority="5771" operator="lessThan">
      <formula>0</formula>
    </cfRule>
  </conditionalFormatting>
  <conditionalFormatting sqref="F49">
    <cfRule type="cellIs" dxfId="12668" priority="5770" operator="lessThan">
      <formula>0</formula>
    </cfRule>
  </conditionalFormatting>
  <conditionalFormatting sqref="F49">
    <cfRule type="cellIs" dxfId="12667" priority="5769" operator="lessThan">
      <formula>0</formula>
    </cfRule>
  </conditionalFormatting>
  <conditionalFormatting sqref="I71:I72">
    <cfRule type="cellIs" dxfId="12666" priority="4494" operator="lessThan">
      <formula>0</formula>
    </cfRule>
  </conditionalFormatting>
  <conditionalFormatting sqref="H70:H72">
    <cfRule type="cellIs" dxfId="12665" priority="4492" operator="lessThan">
      <formula>0</formula>
    </cfRule>
  </conditionalFormatting>
  <conditionalFormatting sqref="H70:H72">
    <cfRule type="cellIs" dxfId="12664" priority="4493" operator="lessThan">
      <formula>0</formula>
    </cfRule>
  </conditionalFormatting>
  <conditionalFormatting sqref="H70:H72">
    <cfRule type="cellIs" dxfId="12663" priority="4491" operator="lessThan">
      <formula>0</formula>
    </cfRule>
  </conditionalFormatting>
  <conditionalFormatting sqref="H70:H72">
    <cfRule type="cellIs" dxfId="12662" priority="4490" operator="lessThan">
      <formula>0</formula>
    </cfRule>
  </conditionalFormatting>
  <conditionalFormatting sqref="H70:H72">
    <cfRule type="cellIs" dxfId="12661" priority="4489" operator="lessThan">
      <formula>0</formula>
    </cfRule>
  </conditionalFormatting>
  <conditionalFormatting sqref="H70:H72">
    <cfRule type="cellIs" dxfId="12660" priority="4488" operator="lessThan">
      <formula>0</formula>
    </cfRule>
  </conditionalFormatting>
  <conditionalFormatting sqref="H70:H72">
    <cfRule type="cellIs" dxfId="12659" priority="4487" operator="lessThan">
      <formula>0</formula>
    </cfRule>
  </conditionalFormatting>
  <conditionalFormatting sqref="H70:H72">
    <cfRule type="cellIs" dxfId="12658" priority="4482" operator="lessThan">
      <formula>0</formula>
    </cfRule>
  </conditionalFormatting>
  <conditionalFormatting sqref="H70:H72">
    <cfRule type="cellIs" dxfId="12657" priority="4483" operator="lessThan">
      <formula>0</formula>
    </cfRule>
  </conditionalFormatting>
  <conditionalFormatting sqref="H70:H72">
    <cfRule type="cellIs" dxfId="12656" priority="4486" operator="lessThan">
      <formula>0</formula>
    </cfRule>
  </conditionalFormatting>
  <conditionalFormatting sqref="H70:H72">
    <cfRule type="cellIs" dxfId="12655" priority="4485" operator="lessThan">
      <formula>0</formula>
    </cfRule>
  </conditionalFormatting>
  <conditionalFormatting sqref="H70:H72">
    <cfRule type="cellIs" dxfId="12654" priority="4484" operator="lessThan">
      <formula>0</formula>
    </cfRule>
  </conditionalFormatting>
  <conditionalFormatting sqref="H70:H72">
    <cfRule type="cellIs" dxfId="12653" priority="4480" operator="lessThan">
      <formula>0</formula>
    </cfRule>
  </conditionalFormatting>
  <conditionalFormatting sqref="H70:H72">
    <cfRule type="cellIs" dxfId="12652" priority="4479" operator="lessThan">
      <formula>0</formula>
    </cfRule>
  </conditionalFormatting>
  <conditionalFormatting sqref="H70:H72">
    <cfRule type="cellIs" dxfId="12651" priority="4481" operator="lessThan">
      <formula>0</formula>
    </cfRule>
  </conditionalFormatting>
  <conditionalFormatting sqref="H70:H72">
    <cfRule type="cellIs" dxfId="12650" priority="4478" operator="lessThan">
      <formula>0</formula>
    </cfRule>
  </conditionalFormatting>
  <conditionalFormatting sqref="H70:H72">
    <cfRule type="cellIs" dxfId="12649" priority="4477" operator="lessThan">
      <formula>0</formula>
    </cfRule>
  </conditionalFormatting>
  <conditionalFormatting sqref="H70:H72">
    <cfRule type="cellIs" dxfId="12648" priority="4470" operator="lessThan">
      <formula>0</formula>
    </cfRule>
  </conditionalFormatting>
  <conditionalFormatting sqref="H70:H72">
    <cfRule type="cellIs" dxfId="12647" priority="4471" operator="lessThan">
      <formula>0</formula>
    </cfRule>
  </conditionalFormatting>
  <conditionalFormatting sqref="H70:H72">
    <cfRule type="cellIs" dxfId="12646" priority="4474" operator="lessThan">
      <formula>0</formula>
    </cfRule>
  </conditionalFormatting>
  <conditionalFormatting sqref="H70:H72">
    <cfRule type="cellIs" dxfId="12645" priority="4473" operator="lessThan">
      <formula>0</formula>
    </cfRule>
  </conditionalFormatting>
  <conditionalFormatting sqref="H70:H72">
    <cfRule type="cellIs" dxfId="12644" priority="4472" operator="lessThan">
      <formula>0</formula>
    </cfRule>
  </conditionalFormatting>
  <conditionalFormatting sqref="H70:H72">
    <cfRule type="cellIs" dxfId="12643" priority="4476" operator="lessThan">
      <formula>0</formula>
    </cfRule>
  </conditionalFormatting>
  <conditionalFormatting sqref="H70:H72">
    <cfRule type="cellIs" dxfId="12642" priority="4475" operator="lessThan">
      <formula>0</formula>
    </cfRule>
  </conditionalFormatting>
  <conditionalFormatting sqref="H70:H72">
    <cfRule type="cellIs" dxfId="12641" priority="4464" operator="lessThan">
      <formula>0</formula>
    </cfRule>
  </conditionalFormatting>
  <conditionalFormatting sqref="H70:H72">
    <cfRule type="cellIs" dxfId="12640" priority="4469" operator="lessThan">
      <formula>0</formula>
    </cfRule>
  </conditionalFormatting>
  <conditionalFormatting sqref="H70:H72">
    <cfRule type="cellIs" dxfId="12639" priority="4467" operator="lessThan">
      <formula>0</formula>
    </cfRule>
  </conditionalFormatting>
  <conditionalFormatting sqref="H70:H72">
    <cfRule type="cellIs" dxfId="12638" priority="4468" operator="lessThan">
      <formula>0</formula>
    </cfRule>
  </conditionalFormatting>
  <conditionalFormatting sqref="H70:H72">
    <cfRule type="cellIs" dxfId="12637" priority="4466" operator="lessThan">
      <formula>0</formula>
    </cfRule>
  </conditionalFormatting>
  <conditionalFormatting sqref="H70:H72">
    <cfRule type="cellIs" dxfId="12636" priority="4465" operator="lessThan">
      <formula>0</formula>
    </cfRule>
  </conditionalFormatting>
  <conditionalFormatting sqref="H70:H72">
    <cfRule type="cellIs" dxfId="12635" priority="4462" operator="lessThan">
      <formula>0</formula>
    </cfRule>
  </conditionalFormatting>
  <conditionalFormatting sqref="H70:H72">
    <cfRule type="cellIs" dxfId="12634" priority="4463" operator="lessThan">
      <formula>0</formula>
    </cfRule>
  </conditionalFormatting>
  <conditionalFormatting sqref="H70:H72">
    <cfRule type="cellIs" dxfId="12633" priority="4458" operator="lessThan">
      <formula>0</formula>
    </cfRule>
  </conditionalFormatting>
  <conditionalFormatting sqref="H70:H72">
    <cfRule type="cellIs" dxfId="12632" priority="4457" operator="lessThan">
      <formula>0</formula>
    </cfRule>
  </conditionalFormatting>
  <conditionalFormatting sqref="H70:H72">
    <cfRule type="cellIs" dxfId="12631" priority="4461" operator="lessThan">
      <formula>0</formula>
    </cfRule>
  </conditionalFormatting>
  <conditionalFormatting sqref="H70:H72">
    <cfRule type="cellIs" dxfId="12630" priority="4460" operator="lessThan">
      <formula>0</formula>
    </cfRule>
  </conditionalFormatting>
  <conditionalFormatting sqref="H70:H72">
    <cfRule type="cellIs" dxfId="12629" priority="4459" operator="lessThan">
      <formula>0</formula>
    </cfRule>
  </conditionalFormatting>
  <conditionalFormatting sqref="H70:H72">
    <cfRule type="cellIs" dxfId="12628" priority="4453" operator="lessThan">
      <formula>0</formula>
    </cfRule>
  </conditionalFormatting>
  <conditionalFormatting sqref="H70:H72">
    <cfRule type="cellIs" dxfId="12627" priority="4452" operator="lessThan">
      <formula>0</formula>
    </cfRule>
  </conditionalFormatting>
  <conditionalFormatting sqref="H70:H72">
    <cfRule type="cellIs" dxfId="12626" priority="4449" operator="lessThan">
      <formula>0</formula>
    </cfRule>
  </conditionalFormatting>
  <conditionalFormatting sqref="H70:H72">
    <cfRule type="cellIs" dxfId="12625" priority="4456" operator="lessThan">
      <formula>0</formula>
    </cfRule>
  </conditionalFormatting>
  <conditionalFormatting sqref="H70:H72">
    <cfRule type="cellIs" dxfId="12624" priority="4455" operator="lessThan">
      <formula>0</formula>
    </cfRule>
  </conditionalFormatting>
  <conditionalFormatting sqref="H70:H72">
    <cfRule type="cellIs" dxfId="12623" priority="4454" operator="lessThan">
      <formula>0</formula>
    </cfRule>
  </conditionalFormatting>
  <conditionalFormatting sqref="H70:H72">
    <cfRule type="cellIs" dxfId="12622" priority="4444" operator="lessThan">
      <formula>0</formula>
    </cfRule>
  </conditionalFormatting>
  <conditionalFormatting sqref="H70:H72">
    <cfRule type="cellIs" dxfId="12621" priority="4450" operator="lessThan">
      <formula>0</formula>
    </cfRule>
  </conditionalFormatting>
  <conditionalFormatting sqref="H70:H72">
    <cfRule type="cellIs" dxfId="12620" priority="4451" operator="lessThan">
      <formula>0</formula>
    </cfRule>
  </conditionalFormatting>
  <conditionalFormatting sqref="H70:H72">
    <cfRule type="cellIs" dxfId="12619" priority="4447" operator="lessThan">
      <formula>0</formula>
    </cfRule>
  </conditionalFormatting>
  <conditionalFormatting sqref="H70:H72">
    <cfRule type="cellIs" dxfId="12618" priority="4448" operator="lessThan">
      <formula>0</formula>
    </cfRule>
  </conditionalFormatting>
  <conditionalFormatting sqref="H70:H72">
    <cfRule type="cellIs" dxfId="12617" priority="4446" operator="lessThan">
      <formula>0</formula>
    </cfRule>
  </conditionalFormatting>
  <conditionalFormatting sqref="H70:H72">
    <cfRule type="cellIs" dxfId="12616" priority="4445" operator="lessThan">
      <formula>0</formula>
    </cfRule>
  </conditionalFormatting>
  <conditionalFormatting sqref="H70:H72">
    <cfRule type="cellIs" dxfId="12615" priority="4443" operator="lessThan">
      <formula>0</formula>
    </cfRule>
  </conditionalFormatting>
  <conditionalFormatting sqref="H70:H72">
    <cfRule type="cellIs" dxfId="12614" priority="4442" operator="lessThan">
      <formula>0</formula>
    </cfRule>
  </conditionalFormatting>
  <conditionalFormatting sqref="H70:H72">
    <cfRule type="cellIs" dxfId="12613" priority="4441" operator="lessThan">
      <formula>0</formula>
    </cfRule>
  </conditionalFormatting>
  <conditionalFormatting sqref="H70:H72">
    <cfRule type="cellIs" dxfId="12612" priority="4439" operator="lessThan">
      <formula>0</formula>
    </cfRule>
  </conditionalFormatting>
  <conditionalFormatting sqref="H70:H72">
    <cfRule type="cellIs" dxfId="12611" priority="4440" operator="lessThan">
      <formula>0</formula>
    </cfRule>
  </conditionalFormatting>
  <conditionalFormatting sqref="H70:H72">
    <cfRule type="cellIs" dxfId="12610" priority="4438" operator="lessThan">
      <formula>0</formula>
    </cfRule>
  </conditionalFormatting>
  <conditionalFormatting sqref="H70:H72">
    <cfRule type="cellIs" dxfId="12609" priority="4436" operator="lessThan">
      <formula>0</formula>
    </cfRule>
  </conditionalFormatting>
  <conditionalFormatting sqref="H70:H72">
    <cfRule type="cellIs" dxfId="12608" priority="4437" operator="lessThan">
      <formula>0</formula>
    </cfRule>
  </conditionalFormatting>
  <conditionalFormatting sqref="H70:H72">
    <cfRule type="cellIs" dxfId="12607" priority="4433" operator="lessThan">
      <formula>0</formula>
    </cfRule>
  </conditionalFormatting>
  <conditionalFormatting sqref="H70:H72">
    <cfRule type="cellIs" dxfId="12606" priority="4432" operator="lessThan">
      <formula>0</formula>
    </cfRule>
  </conditionalFormatting>
  <conditionalFormatting sqref="H70:H72">
    <cfRule type="cellIs" dxfId="12605" priority="4431" operator="lessThan">
      <formula>0</formula>
    </cfRule>
  </conditionalFormatting>
  <conditionalFormatting sqref="H70:H72">
    <cfRule type="cellIs" dxfId="12604" priority="4435" operator="lessThan">
      <formula>0</formula>
    </cfRule>
  </conditionalFormatting>
  <conditionalFormatting sqref="H70:H72">
    <cfRule type="cellIs" dxfId="12603" priority="4434" operator="lessThan">
      <formula>0</formula>
    </cfRule>
  </conditionalFormatting>
  <conditionalFormatting sqref="L81">
    <cfRule type="cellIs" dxfId="12602" priority="4404" operator="lessThan">
      <formula>0</formula>
    </cfRule>
  </conditionalFormatting>
  <conditionalFormatting sqref="L81">
    <cfRule type="cellIs" dxfId="12601" priority="4403" operator="lessThan">
      <formula>0</formula>
    </cfRule>
  </conditionalFormatting>
  <conditionalFormatting sqref="L81">
    <cfRule type="cellIs" dxfId="12600" priority="4401" operator="lessThan">
      <formula>0</formula>
    </cfRule>
  </conditionalFormatting>
  <conditionalFormatting sqref="L81">
    <cfRule type="cellIs" dxfId="12599" priority="4402" operator="lessThan">
      <formula>0</formula>
    </cfRule>
  </conditionalFormatting>
  <conditionalFormatting sqref="L81">
    <cfRule type="cellIs" dxfId="12598" priority="4400" operator="lessThan">
      <formula>0</formula>
    </cfRule>
  </conditionalFormatting>
  <conditionalFormatting sqref="L81">
    <cfRule type="cellIs" dxfId="12597" priority="4429" operator="lessThan">
      <formula>0</formula>
    </cfRule>
  </conditionalFormatting>
  <conditionalFormatting sqref="M81">
    <cfRule type="cellIs" dxfId="12596" priority="4430" operator="lessThan">
      <formula>0</formula>
    </cfRule>
  </conditionalFormatting>
  <conditionalFormatting sqref="L81">
    <cfRule type="cellIs" dxfId="12595" priority="4427" operator="lessThan">
      <formula>0</formula>
    </cfRule>
  </conditionalFormatting>
  <conditionalFormatting sqref="L81">
    <cfRule type="cellIs" dxfId="12594" priority="4426" operator="lessThan">
      <formula>0</formula>
    </cfRule>
  </conditionalFormatting>
  <conditionalFormatting sqref="L81">
    <cfRule type="cellIs" dxfId="12593" priority="4428" operator="lessThan">
      <formula>0</formula>
    </cfRule>
  </conditionalFormatting>
  <conditionalFormatting sqref="L81">
    <cfRule type="cellIs" dxfId="12592" priority="4425" operator="lessThan">
      <formula>0</formula>
    </cfRule>
  </conditionalFormatting>
  <conditionalFormatting sqref="L81">
    <cfRule type="cellIs" dxfId="12591" priority="4424" operator="lessThan">
      <formula>0</formula>
    </cfRule>
  </conditionalFormatting>
  <conditionalFormatting sqref="L81">
    <cfRule type="cellIs" dxfId="12590" priority="4423" operator="lessThan">
      <formula>0</formula>
    </cfRule>
  </conditionalFormatting>
  <conditionalFormatting sqref="L81">
    <cfRule type="cellIs" dxfId="12589" priority="4407" operator="lessThan">
      <formula>0</formula>
    </cfRule>
  </conditionalFormatting>
  <conditionalFormatting sqref="L81">
    <cfRule type="cellIs" dxfId="12588" priority="4408" operator="lessThan">
      <formula>0</formula>
    </cfRule>
  </conditionalFormatting>
  <conditionalFormatting sqref="L81">
    <cfRule type="cellIs" dxfId="12587" priority="4406" operator="lessThan">
      <formula>0</formula>
    </cfRule>
  </conditionalFormatting>
  <conditionalFormatting sqref="L81">
    <cfRule type="cellIs" dxfId="12586" priority="4405" operator="lessThan">
      <formula>0</formula>
    </cfRule>
  </conditionalFormatting>
  <conditionalFormatting sqref="L81">
    <cfRule type="cellIs" dxfId="12585" priority="4398" operator="lessThan">
      <formula>0</formula>
    </cfRule>
  </conditionalFormatting>
  <conditionalFormatting sqref="L81">
    <cfRule type="cellIs" dxfId="12584" priority="4397" operator="lessThan">
      <formula>0</formula>
    </cfRule>
  </conditionalFormatting>
  <conditionalFormatting sqref="L81">
    <cfRule type="cellIs" dxfId="12583" priority="4399" operator="lessThan">
      <formula>0</formula>
    </cfRule>
  </conditionalFormatting>
  <conditionalFormatting sqref="L81">
    <cfRule type="cellIs" dxfId="12582" priority="4396" operator="lessThan">
      <formula>0</formula>
    </cfRule>
  </conditionalFormatting>
  <conditionalFormatting sqref="L81">
    <cfRule type="cellIs" dxfId="12581" priority="4395" operator="lessThan">
      <formula>0</formula>
    </cfRule>
  </conditionalFormatting>
  <conditionalFormatting sqref="L81">
    <cfRule type="cellIs" dxfId="12580" priority="4394" operator="lessThan">
      <formula>0</formula>
    </cfRule>
  </conditionalFormatting>
  <conditionalFormatting sqref="L81">
    <cfRule type="cellIs" dxfId="12579" priority="4393" operator="lessThan">
      <formula>0</formula>
    </cfRule>
  </conditionalFormatting>
  <conditionalFormatting sqref="L81">
    <cfRule type="cellIs" dxfId="12578" priority="4392" operator="lessThan">
      <formula>0</formula>
    </cfRule>
  </conditionalFormatting>
  <conditionalFormatting sqref="L81">
    <cfRule type="cellIs" dxfId="12577" priority="4391" operator="lessThan">
      <formula>0</formula>
    </cfRule>
  </conditionalFormatting>
  <conditionalFormatting sqref="L81">
    <cfRule type="cellIs" dxfId="12576" priority="4390" operator="lessThan">
      <formula>0</formula>
    </cfRule>
  </conditionalFormatting>
  <conditionalFormatting sqref="L81">
    <cfRule type="cellIs" dxfId="12575" priority="4389" operator="lessThan">
      <formula>0</formula>
    </cfRule>
  </conditionalFormatting>
  <conditionalFormatting sqref="L81">
    <cfRule type="cellIs" dxfId="12574" priority="4387" operator="lessThan">
      <formula>0</formula>
    </cfRule>
  </conditionalFormatting>
  <conditionalFormatting sqref="L81">
    <cfRule type="cellIs" dxfId="12573" priority="4388" operator="lessThan">
      <formula>0</formula>
    </cfRule>
  </conditionalFormatting>
  <conditionalFormatting sqref="L81">
    <cfRule type="cellIs" dxfId="12572" priority="4386" operator="lessThan">
      <formula>0</formula>
    </cfRule>
  </conditionalFormatting>
  <conditionalFormatting sqref="L81">
    <cfRule type="cellIs" dxfId="12571" priority="4385" operator="lessThan">
      <formula>0</formula>
    </cfRule>
  </conditionalFormatting>
  <conditionalFormatting sqref="L81">
    <cfRule type="cellIs" dxfId="12570" priority="4384" operator="lessThan">
      <formula>0</formula>
    </cfRule>
  </conditionalFormatting>
  <conditionalFormatting sqref="L81">
    <cfRule type="cellIs" dxfId="12569" priority="4382" operator="lessThan">
      <formula>0</formula>
    </cfRule>
  </conditionalFormatting>
  <conditionalFormatting sqref="L81">
    <cfRule type="cellIs" dxfId="12568" priority="4383" operator="lessThan">
      <formula>0</formula>
    </cfRule>
  </conditionalFormatting>
  <conditionalFormatting sqref="L81">
    <cfRule type="cellIs" dxfId="12567" priority="4381" operator="lessThan">
      <formula>0</formula>
    </cfRule>
  </conditionalFormatting>
  <conditionalFormatting sqref="L81">
    <cfRule type="cellIs" dxfId="12566" priority="4380" operator="lessThan">
      <formula>0</formula>
    </cfRule>
  </conditionalFormatting>
  <conditionalFormatting sqref="L81">
    <cfRule type="cellIs" dxfId="12565" priority="4379" operator="lessThan">
      <formula>0</formula>
    </cfRule>
  </conditionalFormatting>
  <conditionalFormatting sqref="L81">
    <cfRule type="cellIs" dxfId="12564" priority="4377" operator="lessThan">
      <formula>0</formula>
    </cfRule>
  </conditionalFormatting>
  <conditionalFormatting sqref="L81">
    <cfRule type="cellIs" dxfId="12563" priority="4378" operator="lessThan">
      <formula>0</formula>
    </cfRule>
  </conditionalFormatting>
  <conditionalFormatting sqref="L81">
    <cfRule type="cellIs" dxfId="12562" priority="4370" operator="lessThan">
      <formula>0</formula>
    </cfRule>
  </conditionalFormatting>
  <conditionalFormatting sqref="L70">
    <cfRule type="cellIs" dxfId="12561" priority="4364" operator="lessThan">
      <formula>0</formula>
    </cfRule>
  </conditionalFormatting>
  <conditionalFormatting sqref="L70">
    <cfRule type="cellIs" dxfId="12560" priority="4365" operator="lessThan">
      <formula>0</formula>
    </cfRule>
  </conditionalFormatting>
  <conditionalFormatting sqref="L70">
    <cfRule type="cellIs" dxfId="12559" priority="4363" operator="lessThan">
      <formula>0</formula>
    </cfRule>
  </conditionalFormatting>
  <conditionalFormatting sqref="L70">
    <cfRule type="cellIs" dxfId="12558" priority="4362" operator="lessThan">
      <formula>0</formula>
    </cfRule>
  </conditionalFormatting>
  <conditionalFormatting sqref="L70">
    <cfRule type="cellIs" dxfId="12557" priority="4361" operator="lessThan">
      <formula>0</formula>
    </cfRule>
  </conditionalFormatting>
  <conditionalFormatting sqref="L70">
    <cfRule type="cellIs" dxfId="12556" priority="4354" operator="lessThan">
      <formula>0</formula>
    </cfRule>
  </conditionalFormatting>
  <conditionalFormatting sqref="L70">
    <cfRule type="cellIs" dxfId="12555" priority="4352" operator="lessThan">
      <formula>0</formula>
    </cfRule>
  </conditionalFormatting>
  <conditionalFormatting sqref="L70">
    <cfRule type="cellIs" dxfId="12554" priority="4351" operator="lessThan">
      <formula>0</formula>
    </cfRule>
  </conditionalFormatting>
  <conditionalFormatting sqref="L70">
    <cfRule type="cellIs" dxfId="12553" priority="4353" operator="lessThan">
      <formula>0</formula>
    </cfRule>
  </conditionalFormatting>
  <conditionalFormatting sqref="L70">
    <cfRule type="cellIs" dxfId="12552" priority="4350" operator="lessThan">
      <formula>0</formula>
    </cfRule>
  </conditionalFormatting>
  <conditionalFormatting sqref="L70">
    <cfRule type="cellIs" dxfId="12551" priority="4349" operator="lessThan">
      <formula>0</formula>
    </cfRule>
  </conditionalFormatting>
  <conditionalFormatting sqref="L70">
    <cfRule type="cellIs" dxfId="12550" priority="4346" operator="lessThan">
      <formula>0</formula>
    </cfRule>
  </conditionalFormatting>
  <conditionalFormatting sqref="L70">
    <cfRule type="cellIs" dxfId="12549" priority="4348" operator="lessThan">
      <formula>0</formula>
    </cfRule>
  </conditionalFormatting>
  <conditionalFormatting sqref="L70">
    <cfRule type="cellIs" dxfId="12548" priority="4347" operator="lessThan">
      <formula>0</formula>
    </cfRule>
  </conditionalFormatting>
  <conditionalFormatting sqref="L70">
    <cfRule type="cellIs" dxfId="12547" priority="4341" operator="lessThan">
      <formula>0</formula>
    </cfRule>
  </conditionalFormatting>
  <conditionalFormatting sqref="L70">
    <cfRule type="cellIs" dxfId="12546" priority="4339" operator="lessThan">
      <formula>0</formula>
    </cfRule>
  </conditionalFormatting>
  <conditionalFormatting sqref="L70">
    <cfRule type="cellIs" dxfId="12545" priority="4340" operator="lessThan">
      <formula>0</formula>
    </cfRule>
  </conditionalFormatting>
  <conditionalFormatting sqref="L70">
    <cfRule type="cellIs" dxfId="12544" priority="4338" operator="lessThan">
      <formula>0</formula>
    </cfRule>
  </conditionalFormatting>
  <conditionalFormatting sqref="L70">
    <cfRule type="cellIs" dxfId="12543" priority="4337" operator="lessThan">
      <formula>0</formula>
    </cfRule>
  </conditionalFormatting>
  <conditionalFormatting sqref="L70">
    <cfRule type="cellIs" dxfId="12542" priority="4321" operator="lessThan">
      <formula>0</formula>
    </cfRule>
  </conditionalFormatting>
  <conditionalFormatting sqref="L70">
    <cfRule type="cellIs" dxfId="12541" priority="4322" operator="lessThan">
      <formula>0</formula>
    </cfRule>
  </conditionalFormatting>
  <conditionalFormatting sqref="L70">
    <cfRule type="cellIs" dxfId="12540" priority="4319" operator="lessThan">
      <formula>0</formula>
    </cfRule>
  </conditionalFormatting>
  <conditionalFormatting sqref="L70">
    <cfRule type="cellIs" dxfId="12539" priority="4320" operator="lessThan">
      <formula>0</formula>
    </cfRule>
  </conditionalFormatting>
  <conditionalFormatting sqref="L70">
    <cfRule type="cellIs" dxfId="12538" priority="4318" operator="lessThan">
      <formula>0</formula>
    </cfRule>
  </conditionalFormatting>
  <conditionalFormatting sqref="L70">
    <cfRule type="cellIs" dxfId="12537" priority="4311" operator="lessThan">
      <formula>0</formula>
    </cfRule>
  </conditionalFormatting>
  <conditionalFormatting sqref="L70">
    <cfRule type="cellIs" dxfId="12536" priority="4312" operator="lessThan">
      <formula>0</formula>
    </cfRule>
  </conditionalFormatting>
  <conditionalFormatting sqref="L70">
    <cfRule type="cellIs" dxfId="12535" priority="4310" operator="lessThan">
      <formula>0</formula>
    </cfRule>
  </conditionalFormatting>
  <conditionalFormatting sqref="L70">
    <cfRule type="cellIs" dxfId="12534" priority="4308" operator="lessThan">
      <formula>0</formula>
    </cfRule>
  </conditionalFormatting>
  <conditionalFormatting sqref="L70">
    <cfRule type="cellIs" dxfId="12533" priority="4309" operator="lessThan">
      <formula>0</formula>
    </cfRule>
  </conditionalFormatting>
  <conditionalFormatting sqref="L70">
    <cfRule type="cellIs" dxfId="12532" priority="4305" operator="lessThan">
      <formula>0</formula>
    </cfRule>
  </conditionalFormatting>
  <conditionalFormatting sqref="L70">
    <cfRule type="cellIs" dxfId="12531" priority="4304" operator="lessThan">
      <formula>0</formula>
    </cfRule>
  </conditionalFormatting>
  <conditionalFormatting sqref="L70">
    <cfRule type="cellIs" dxfId="12530" priority="4303" operator="lessThan">
      <formula>0</formula>
    </cfRule>
  </conditionalFormatting>
  <conditionalFormatting sqref="L70">
    <cfRule type="cellIs" dxfId="12529" priority="4307" operator="lessThan">
      <formula>0</formula>
    </cfRule>
  </conditionalFormatting>
  <conditionalFormatting sqref="L70">
    <cfRule type="cellIs" dxfId="12528" priority="4306" operator="lessThan">
      <formula>0</formula>
    </cfRule>
  </conditionalFormatting>
  <conditionalFormatting sqref="C33:C35">
    <cfRule type="cellIs" dxfId="12527" priority="4302" operator="lessThan">
      <formula>0</formula>
    </cfRule>
  </conditionalFormatting>
  <conditionalFormatting sqref="F54">
    <cfRule type="cellIs" dxfId="12526" priority="1919" operator="lessThan">
      <formula>0</formula>
    </cfRule>
  </conditionalFormatting>
  <conditionalFormatting sqref="F54">
    <cfRule type="cellIs" dxfId="12525" priority="1918" operator="lessThan">
      <formula>0</formula>
    </cfRule>
  </conditionalFormatting>
  <conditionalFormatting sqref="F54">
    <cfRule type="cellIs" dxfId="12524" priority="1920" operator="lessThan">
      <formula>0</formula>
    </cfRule>
  </conditionalFormatting>
  <conditionalFormatting sqref="F55">
    <cfRule type="cellIs" dxfId="12523" priority="1871" operator="lessThan">
      <formula>0</formula>
    </cfRule>
  </conditionalFormatting>
  <conditionalFormatting sqref="F55">
    <cfRule type="cellIs" dxfId="12522" priority="1870" operator="lessThan">
      <formula>0</formula>
    </cfRule>
  </conditionalFormatting>
  <conditionalFormatting sqref="F55">
    <cfRule type="cellIs" dxfId="12521" priority="1869" operator="lessThan">
      <formula>0</formula>
    </cfRule>
  </conditionalFormatting>
  <conditionalFormatting sqref="F54">
    <cfRule type="cellIs" dxfId="12520" priority="1894" operator="lessThan">
      <formula>0</formula>
    </cfRule>
  </conditionalFormatting>
  <conditionalFormatting sqref="F54">
    <cfRule type="cellIs" dxfId="12519" priority="1893" operator="lessThan">
      <formula>0</formula>
    </cfRule>
  </conditionalFormatting>
  <conditionalFormatting sqref="F54">
    <cfRule type="cellIs" dxfId="12518" priority="1892" operator="lessThan">
      <formula>0</formula>
    </cfRule>
  </conditionalFormatting>
  <conditionalFormatting sqref="F54">
    <cfRule type="cellIs" dxfId="12517" priority="1891" operator="lessThan">
      <formula>0</formula>
    </cfRule>
  </conditionalFormatting>
  <conditionalFormatting sqref="F55">
    <cfRule type="cellIs" dxfId="12516" priority="1868" operator="lessThan">
      <formula>0</formula>
    </cfRule>
  </conditionalFormatting>
  <conditionalFormatting sqref="F55">
    <cfRule type="cellIs" dxfId="12515" priority="1867" operator="lessThan">
      <formula>0</formula>
    </cfRule>
  </conditionalFormatting>
  <conditionalFormatting sqref="F54">
    <cfRule type="cellIs" dxfId="12514" priority="1921" operator="lessThan">
      <formula>0</formula>
    </cfRule>
  </conditionalFormatting>
  <conditionalFormatting sqref="F54">
    <cfRule type="cellIs" dxfId="12513" priority="1917" operator="lessThan">
      <formula>0</formula>
    </cfRule>
  </conditionalFormatting>
  <conditionalFormatting sqref="F54">
    <cfRule type="cellIs" dxfId="12512" priority="1916" operator="lessThan">
      <formula>0</formula>
    </cfRule>
  </conditionalFormatting>
  <conditionalFormatting sqref="F54">
    <cfRule type="cellIs" dxfId="12511" priority="1914" operator="lessThan">
      <formula>0</formula>
    </cfRule>
  </conditionalFormatting>
  <conditionalFormatting sqref="F54">
    <cfRule type="cellIs" dxfId="12510" priority="1915" operator="lessThan">
      <formula>0</formula>
    </cfRule>
  </conditionalFormatting>
  <conditionalFormatting sqref="F54">
    <cfRule type="cellIs" dxfId="12509" priority="1913" operator="lessThan">
      <formula>0</formula>
    </cfRule>
  </conditionalFormatting>
  <conditionalFormatting sqref="F54">
    <cfRule type="cellIs" dxfId="12508" priority="1912" operator="lessThan">
      <formula>0</formula>
    </cfRule>
  </conditionalFormatting>
  <conditionalFormatting sqref="F54">
    <cfRule type="cellIs" dxfId="12507" priority="1911" operator="lessThan">
      <formula>0</formula>
    </cfRule>
  </conditionalFormatting>
  <conditionalFormatting sqref="F54">
    <cfRule type="cellIs" dxfId="12506" priority="1909" operator="lessThan">
      <formula>0</formula>
    </cfRule>
  </conditionalFormatting>
  <conditionalFormatting sqref="F54">
    <cfRule type="cellIs" dxfId="12505" priority="1910" operator="lessThan">
      <formula>0</formula>
    </cfRule>
  </conditionalFormatting>
  <conditionalFormatting sqref="F54">
    <cfRule type="cellIs" dxfId="12504" priority="1908" operator="lessThan">
      <formula>0</formula>
    </cfRule>
  </conditionalFormatting>
  <conditionalFormatting sqref="F54">
    <cfRule type="cellIs" dxfId="12503" priority="1907" operator="lessThan">
      <formula>0</formula>
    </cfRule>
  </conditionalFormatting>
  <conditionalFormatting sqref="F54">
    <cfRule type="cellIs" dxfId="12502" priority="1905" operator="lessThan">
      <formula>0</formula>
    </cfRule>
  </conditionalFormatting>
  <conditionalFormatting sqref="F54">
    <cfRule type="cellIs" dxfId="12501" priority="1906" operator="lessThan">
      <formula>0</formula>
    </cfRule>
  </conditionalFormatting>
  <conditionalFormatting sqref="F54">
    <cfRule type="cellIs" dxfId="12500" priority="1904" operator="lessThan">
      <formula>0</formula>
    </cfRule>
  </conditionalFormatting>
  <conditionalFormatting sqref="F54">
    <cfRule type="cellIs" dxfId="12499" priority="1903" operator="lessThan">
      <formula>0</formula>
    </cfRule>
  </conditionalFormatting>
  <conditionalFormatting sqref="F54">
    <cfRule type="cellIs" dxfId="12498" priority="1901" operator="lessThan">
      <formula>0</formula>
    </cfRule>
  </conditionalFormatting>
  <conditionalFormatting sqref="F54">
    <cfRule type="cellIs" dxfId="12497" priority="1902" operator="lessThan">
      <formula>0</formula>
    </cfRule>
  </conditionalFormatting>
  <conditionalFormatting sqref="F54">
    <cfRule type="cellIs" dxfId="12496" priority="1900" operator="lessThan">
      <formula>0</formula>
    </cfRule>
  </conditionalFormatting>
  <conditionalFormatting sqref="F54">
    <cfRule type="cellIs" dxfId="12495" priority="1899" operator="lessThan">
      <formula>0</formula>
    </cfRule>
  </conditionalFormatting>
  <conditionalFormatting sqref="F54">
    <cfRule type="cellIs" dxfId="12494" priority="1898" operator="lessThan">
      <formula>0</formula>
    </cfRule>
  </conditionalFormatting>
  <conditionalFormatting sqref="F54">
    <cfRule type="cellIs" dxfId="12493" priority="1896" operator="lessThan">
      <formula>0</formula>
    </cfRule>
  </conditionalFormatting>
  <conditionalFormatting sqref="F54">
    <cfRule type="cellIs" dxfId="12492" priority="1897" operator="lessThan">
      <formula>0</formula>
    </cfRule>
  </conditionalFormatting>
  <conditionalFormatting sqref="F54">
    <cfRule type="cellIs" dxfId="12491" priority="1895" operator="lessThan">
      <formula>0</formula>
    </cfRule>
  </conditionalFormatting>
  <conditionalFormatting sqref="F55">
    <cfRule type="cellIs" dxfId="12490" priority="1835" operator="lessThan">
      <formula>0</formula>
    </cfRule>
  </conditionalFormatting>
  <conditionalFormatting sqref="F55">
    <cfRule type="cellIs" dxfId="12489" priority="1833" operator="lessThan">
      <formula>0</formula>
    </cfRule>
  </conditionalFormatting>
  <conditionalFormatting sqref="F55">
    <cfRule type="cellIs" dxfId="12488" priority="1834" operator="lessThan">
      <formula>0</formula>
    </cfRule>
  </conditionalFormatting>
  <conditionalFormatting sqref="F55">
    <cfRule type="cellIs" dxfId="12487" priority="1832" operator="lessThan">
      <formula>0</formula>
    </cfRule>
  </conditionalFormatting>
  <conditionalFormatting sqref="F55">
    <cfRule type="cellIs" dxfId="12486" priority="1862" operator="lessThan">
      <formula>0</formula>
    </cfRule>
  </conditionalFormatting>
  <conditionalFormatting sqref="F55">
    <cfRule type="cellIs" dxfId="12485" priority="1863" operator="lessThan">
      <formula>0</formula>
    </cfRule>
  </conditionalFormatting>
  <conditionalFormatting sqref="F55">
    <cfRule type="cellIs" dxfId="12484" priority="1861" operator="lessThan">
      <formula>0</formula>
    </cfRule>
  </conditionalFormatting>
  <conditionalFormatting sqref="F55">
    <cfRule type="cellIs" dxfId="12483" priority="1839" operator="lessThan">
      <formula>0</formula>
    </cfRule>
  </conditionalFormatting>
  <conditionalFormatting sqref="F55">
    <cfRule type="cellIs" dxfId="12482" priority="1838" operator="lessThan">
      <formula>0</formula>
    </cfRule>
  </conditionalFormatting>
  <conditionalFormatting sqref="F55">
    <cfRule type="cellIs" dxfId="12481" priority="1840" operator="lessThan">
      <formula>0</formula>
    </cfRule>
  </conditionalFormatting>
  <conditionalFormatting sqref="F55">
    <cfRule type="cellIs" dxfId="12480" priority="1845" operator="lessThan">
      <formula>0</formula>
    </cfRule>
  </conditionalFormatting>
  <conditionalFormatting sqref="F55">
    <cfRule type="cellIs" dxfId="12479" priority="1844" operator="lessThan">
      <formula>0</formula>
    </cfRule>
  </conditionalFormatting>
  <conditionalFormatting sqref="F55">
    <cfRule type="cellIs" dxfId="12478" priority="1841" operator="lessThan">
      <formula>0</formula>
    </cfRule>
  </conditionalFormatting>
  <conditionalFormatting sqref="F55">
    <cfRule type="cellIs" dxfId="12477" priority="1837" operator="lessThan">
      <formula>0</formula>
    </cfRule>
  </conditionalFormatting>
  <conditionalFormatting sqref="F55">
    <cfRule type="cellIs" dxfId="12476" priority="1836" operator="lessThan">
      <formula>0</formula>
    </cfRule>
  </conditionalFormatting>
  <conditionalFormatting sqref="F55">
    <cfRule type="cellIs" dxfId="12475" priority="1812" operator="lessThan">
      <formula>0</formula>
    </cfRule>
  </conditionalFormatting>
  <conditionalFormatting sqref="F55">
    <cfRule type="cellIs" dxfId="12474" priority="1810" operator="lessThan">
      <formula>0</formula>
    </cfRule>
  </conditionalFormatting>
  <conditionalFormatting sqref="F55">
    <cfRule type="cellIs" dxfId="12473" priority="1811" operator="lessThan">
      <formula>0</formula>
    </cfRule>
  </conditionalFormatting>
  <conditionalFormatting sqref="F55">
    <cfRule type="cellIs" dxfId="12472" priority="1809" operator="lessThan">
      <formula>0</formula>
    </cfRule>
  </conditionalFormatting>
  <conditionalFormatting sqref="F54">
    <cfRule type="cellIs" dxfId="12471" priority="1890" operator="lessThan">
      <formula>0</formula>
    </cfRule>
  </conditionalFormatting>
  <conditionalFormatting sqref="F54">
    <cfRule type="cellIs" dxfId="12470" priority="1888" operator="lessThan">
      <formula>0</formula>
    </cfRule>
  </conditionalFormatting>
  <conditionalFormatting sqref="F54">
    <cfRule type="cellIs" dxfId="12469" priority="1889" operator="lessThan">
      <formula>0</formula>
    </cfRule>
  </conditionalFormatting>
  <conditionalFormatting sqref="F54">
    <cfRule type="cellIs" dxfId="12468" priority="1887" operator="lessThan">
      <formula>0</formula>
    </cfRule>
  </conditionalFormatting>
  <conditionalFormatting sqref="F54">
    <cfRule type="cellIs" dxfId="12467" priority="1886" operator="lessThan">
      <formula>0</formula>
    </cfRule>
  </conditionalFormatting>
  <conditionalFormatting sqref="F54">
    <cfRule type="cellIs" dxfId="12466" priority="1885" operator="lessThan">
      <formula>0</formula>
    </cfRule>
  </conditionalFormatting>
  <conditionalFormatting sqref="F54">
    <cfRule type="cellIs" dxfId="12465" priority="1883" operator="lessThan">
      <formula>0</formula>
    </cfRule>
  </conditionalFormatting>
  <conditionalFormatting sqref="F54">
    <cfRule type="cellIs" dxfId="12464" priority="1884" operator="lessThan">
      <formula>0</formula>
    </cfRule>
  </conditionalFormatting>
  <conditionalFormatting sqref="F54">
    <cfRule type="cellIs" dxfId="12463" priority="1882" operator="lessThan">
      <formula>0</formula>
    </cfRule>
  </conditionalFormatting>
  <conditionalFormatting sqref="F54">
    <cfRule type="cellIs" dxfId="12462" priority="1881" operator="lessThan">
      <formula>0</formula>
    </cfRule>
  </conditionalFormatting>
  <conditionalFormatting sqref="F54">
    <cfRule type="cellIs" dxfId="12461" priority="1879" operator="lessThan">
      <formula>0</formula>
    </cfRule>
  </conditionalFormatting>
  <conditionalFormatting sqref="F54">
    <cfRule type="cellIs" dxfId="12460" priority="1880" operator="lessThan">
      <formula>0</formula>
    </cfRule>
  </conditionalFormatting>
  <conditionalFormatting sqref="F54">
    <cfRule type="cellIs" dxfId="12459" priority="1878" operator="lessThan">
      <formula>0</formula>
    </cfRule>
  </conditionalFormatting>
  <conditionalFormatting sqref="G55">
    <cfRule type="cellIs" dxfId="12458" priority="1877" operator="lessThan">
      <formula>0</formula>
    </cfRule>
  </conditionalFormatting>
  <conditionalFormatting sqref="F55">
    <cfRule type="cellIs" dxfId="12457" priority="1876" operator="lessThan">
      <formula>0</formula>
    </cfRule>
  </conditionalFormatting>
  <conditionalFormatting sqref="F55">
    <cfRule type="cellIs" dxfId="12456" priority="1874" operator="lessThan">
      <formula>0</formula>
    </cfRule>
  </conditionalFormatting>
  <conditionalFormatting sqref="F55">
    <cfRule type="cellIs" dxfId="12455" priority="1875" operator="lessThan">
      <formula>0</formula>
    </cfRule>
  </conditionalFormatting>
  <conditionalFormatting sqref="F55">
    <cfRule type="cellIs" dxfId="12454" priority="1873" operator="lessThan">
      <formula>0</formula>
    </cfRule>
  </conditionalFormatting>
  <conditionalFormatting sqref="F55">
    <cfRule type="cellIs" dxfId="12453" priority="1872" operator="lessThan">
      <formula>0</formula>
    </cfRule>
  </conditionalFormatting>
  <conditionalFormatting sqref="F55">
    <cfRule type="cellIs" dxfId="12452" priority="1865" operator="lessThan">
      <formula>0</formula>
    </cfRule>
  </conditionalFormatting>
  <conditionalFormatting sqref="F55">
    <cfRule type="cellIs" dxfId="12451" priority="1866" operator="lessThan">
      <formula>0</formula>
    </cfRule>
  </conditionalFormatting>
  <conditionalFormatting sqref="F55">
    <cfRule type="cellIs" dxfId="12450" priority="1864" operator="lessThan">
      <formula>0</formula>
    </cfRule>
  </conditionalFormatting>
  <conditionalFormatting sqref="F55">
    <cfRule type="cellIs" dxfId="12449" priority="1860" operator="lessThan">
      <formula>0</formula>
    </cfRule>
  </conditionalFormatting>
  <conditionalFormatting sqref="F55">
    <cfRule type="cellIs" dxfId="12448" priority="1859" operator="lessThan">
      <formula>0</formula>
    </cfRule>
  </conditionalFormatting>
  <conditionalFormatting sqref="F55">
    <cfRule type="cellIs" dxfId="12447" priority="1858" operator="lessThan">
      <formula>0</formula>
    </cfRule>
  </conditionalFormatting>
  <conditionalFormatting sqref="F55">
    <cfRule type="cellIs" dxfId="12446" priority="1856" operator="lessThan">
      <formula>0</formula>
    </cfRule>
  </conditionalFormatting>
  <conditionalFormatting sqref="F55">
    <cfRule type="cellIs" dxfId="12445" priority="1857" operator="lessThan">
      <formula>0</formula>
    </cfRule>
  </conditionalFormatting>
  <conditionalFormatting sqref="F55">
    <cfRule type="cellIs" dxfId="12444" priority="1855" operator="lessThan">
      <formula>0</formula>
    </cfRule>
  </conditionalFormatting>
  <conditionalFormatting sqref="F55">
    <cfRule type="cellIs" dxfId="12443" priority="1854" operator="lessThan">
      <formula>0</formula>
    </cfRule>
  </conditionalFormatting>
  <conditionalFormatting sqref="F55">
    <cfRule type="cellIs" dxfId="12442" priority="1852" operator="lessThan">
      <formula>0</formula>
    </cfRule>
  </conditionalFormatting>
  <conditionalFormatting sqref="F55">
    <cfRule type="cellIs" dxfId="12441" priority="1853" operator="lessThan">
      <formula>0</formula>
    </cfRule>
  </conditionalFormatting>
  <conditionalFormatting sqref="F55">
    <cfRule type="cellIs" dxfId="12440" priority="1851" operator="lessThan">
      <formula>0</formula>
    </cfRule>
  </conditionalFormatting>
  <conditionalFormatting sqref="F55">
    <cfRule type="cellIs" dxfId="12439" priority="1850" operator="lessThan">
      <formula>0</formula>
    </cfRule>
  </conditionalFormatting>
  <conditionalFormatting sqref="F55">
    <cfRule type="cellIs" dxfId="12438" priority="1849" operator="lessThan">
      <formula>0</formula>
    </cfRule>
  </conditionalFormatting>
  <conditionalFormatting sqref="F55">
    <cfRule type="cellIs" dxfId="12437" priority="1847" operator="lessThan">
      <formula>0</formula>
    </cfRule>
  </conditionalFormatting>
  <conditionalFormatting sqref="F55">
    <cfRule type="cellIs" dxfId="12436" priority="1848" operator="lessThan">
      <formula>0</formula>
    </cfRule>
  </conditionalFormatting>
  <conditionalFormatting sqref="F55">
    <cfRule type="cellIs" dxfId="12435" priority="1846" operator="lessThan">
      <formula>0</formula>
    </cfRule>
  </conditionalFormatting>
  <conditionalFormatting sqref="F55">
    <cfRule type="cellIs" dxfId="12434" priority="1843" operator="lessThan">
      <formula>0</formula>
    </cfRule>
  </conditionalFormatting>
  <conditionalFormatting sqref="F55">
    <cfRule type="cellIs" dxfId="12433" priority="1842" operator="lessThan">
      <formula>0</formula>
    </cfRule>
  </conditionalFormatting>
  <conditionalFormatting sqref="F55">
    <cfRule type="cellIs" dxfId="12432" priority="1831" operator="lessThan">
      <formula>0</formula>
    </cfRule>
  </conditionalFormatting>
  <conditionalFormatting sqref="F55">
    <cfRule type="cellIs" dxfId="12431" priority="1829" operator="lessThan">
      <formula>0</formula>
    </cfRule>
  </conditionalFormatting>
  <conditionalFormatting sqref="F55">
    <cfRule type="cellIs" dxfId="12430" priority="1830" operator="lessThan">
      <formula>0</formula>
    </cfRule>
  </conditionalFormatting>
  <conditionalFormatting sqref="F55">
    <cfRule type="cellIs" dxfId="12429" priority="1828" operator="lessThan">
      <formula>0</formula>
    </cfRule>
  </conditionalFormatting>
  <conditionalFormatting sqref="F55">
    <cfRule type="cellIs" dxfId="12428" priority="1827" operator="lessThan">
      <formula>0</formula>
    </cfRule>
  </conditionalFormatting>
  <conditionalFormatting sqref="F55">
    <cfRule type="cellIs" dxfId="12427" priority="1826" operator="lessThan">
      <formula>0</formula>
    </cfRule>
  </conditionalFormatting>
  <conditionalFormatting sqref="F55">
    <cfRule type="cellIs" dxfId="12426" priority="1824" operator="lessThan">
      <formula>0</formula>
    </cfRule>
  </conditionalFormatting>
  <conditionalFormatting sqref="F55">
    <cfRule type="cellIs" dxfId="12425" priority="1825" operator="lessThan">
      <formula>0</formula>
    </cfRule>
  </conditionalFormatting>
  <conditionalFormatting sqref="F55">
    <cfRule type="cellIs" dxfId="12424" priority="1823" operator="lessThan">
      <formula>0</formula>
    </cfRule>
  </conditionalFormatting>
  <conditionalFormatting sqref="F55">
    <cfRule type="cellIs" dxfId="12423" priority="1822" operator="lessThan">
      <formula>0</formula>
    </cfRule>
  </conditionalFormatting>
  <conditionalFormatting sqref="F55">
    <cfRule type="cellIs" dxfId="12422" priority="1821" operator="lessThan">
      <formula>0</formula>
    </cfRule>
  </conditionalFormatting>
  <conditionalFormatting sqref="F55">
    <cfRule type="cellIs" dxfId="12421" priority="1819" operator="lessThan">
      <formula>0</formula>
    </cfRule>
  </conditionalFormatting>
  <conditionalFormatting sqref="F55">
    <cfRule type="cellIs" dxfId="12420" priority="1820" operator="lessThan">
      <formula>0</formula>
    </cfRule>
  </conditionalFormatting>
  <conditionalFormatting sqref="F55">
    <cfRule type="cellIs" dxfId="12419" priority="1818" operator="lessThan">
      <formula>0</formula>
    </cfRule>
  </conditionalFormatting>
  <conditionalFormatting sqref="F55">
    <cfRule type="cellIs" dxfId="12418" priority="1817" operator="lessThan">
      <formula>0</formula>
    </cfRule>
  </conditionalFormatting>
  <conditionalFormatting sqref="F55">
    <cfRule type="cellIs" dxfId="12417" priority="1815" operator="lessThan">
      <formula>0</formula>
    </cfRule>
  </conditionalFormatting>
  <conditionalFormatting sqref="F55">
    <cfRule type="cellIs" dxfId="12416" priority="1816" operator="lessThan">
      <formula>0</formula>
    </cfRule>
  </conditionalFormatting>
  <conditionalFormatting sqref="F55">
    <cfRule type="cellIs" dxfId="12415" priority="1814" operator="lessThan">
      <formula>0</formula>
    </cfRule>
  </conditionalFormatting>
  <conditionalFormatting sqref="F55">
    <cfRule type="cellIs" dxfId="12414" priority="1813" operator="lessThan">
      <formula>0</formula>
    </cfRule>
  </conditionalFormatting>
  <conditionalFormatting sqref="F49">
    <cfRule type="cellIs" dxfId="12413" priority="4122" operator="lessThan">
      <formula>0</formula>
    </cfRule>
  </conditionalFormatting>
  <conditionalFormatting sqref="F49">
    <cfRule type="cellIs" dxfId="12412" priority="4123" operator="lessThan">
      <formula>0</formula>
    </cfRule>
  </conditionalFormatting>
  <conditionalFormatting sqref="F49">
    <cfRule type="cellIs" dxfId="12411" priority="4121" operator="lessThan">
      <formula>0</formula>
    </cfRule>
  </conditionalFormatting>
  <conditionalFormatting sqref="F49">
    <cfRule type="cellIs" dxfId="12410" priority="4099" operator="lessThan">
      <formula>0</formula>
    </cfRule>
  </conditionalFormatting>
  <conditionalFormatting sqref="F49">
    <cfRule type="cellIs" dxfId="12409" priority="4098" operator="lessThan">
      <formula>0</formula>
    </cfRule>
  </conditionalFormatting>
  <conditionalFormatting sqref="F49">
    <cfRule type="cellIs" dxfId="12408" priority="4095" operator="lessThan">
      <formula>0</formula>
    </cfRule>
  </conditionalFormatting>
  <conditionalFormatting sqref="F49">
    <cfRule type="cellIs" dxfId="12407" priority="4096" operator="lessThan">
      <formula>0</formula>
    </cfRule>
  </conditionalFormatting>
  <conditionalFormatting sqref="F49">
    <cfRule type="cellIs" dxfId="12406" priority="4118" operator="lessThan">
      <formula>0</formula>
    </cfRule>
  </conditionalFormatting>
  <conditionalFormatting sqref="F49">
    <cfRule type="cellIs" dxfId="12405" priority="4117" operator="lessThan">
      <formula>0</formula>
    </cfRule>
  </conditionalFormatting>
  <conditionalFormatting sqref="F49">
    <cfRule type="cellIs" dxfId="12404" priority="4116" operator="lessThan">
      <formula>0</formula>
    </cfRule>
  </conditionalFormatting>
  <conditionalFormatting sqref="F49">
    <cfRule type="cellIs" dxfId="12403" priority="4119" operator="lessThan">
      <formula>0</formula>
    </cfRule>
  </conditionalFormatting>
  <conditionalFormatting sqref="F49">
    <cfRule type="cellIs" dxfId="12402" priority="4120" operator="lessThan">
      <formula>0</formula>
    </cfRule>
  </conditionalFormatting>
  <conditionalFormatting sqref="F55">
    <cfRule type="cellIs" dxfId="12401" priority="1758" operator="lessThan">
      <formula>0</formula>
    </cfRule>
  </conditionalFormatting>
  <conditionalFormatting sqref="F55">
    <cfRule type="cellIs" dxfId="12400" priority="1764" operator="lessThan">
      <formula>0</formula>
    </cfRule>
  </conditionalFormatting>
  <conditionalFormatting sqref="F55">
    <cfRule type="cellIs" dxfId="12399" priority="1763" operator="lessThan">
      <formula>0</formula>
    </cfRule>
  </conditionalFormatting>
  <conditionalFormatting sqref="F49">
    <cfRule type="cellIs" dxfId="12398" priority="4101" operator="lessThan">
      <formula>0</formula>
    </cfRule>
  </conditionalFormatting>
  <conditionalFormatting sqref="F49">
    <cfRule type="cellIs" dxfId="12397" priority="4100" operator="lessThan">
      <formula>0</formula>
    </cfRule>
  </conditionalFormatting>
  <conditionalFormatting sqref="F55">
    <cfRule type="cellIs" dxfId="12396" priority="1765" operator="lessThan">
      <formula>0</formula>
    </cfRule>
  </conditionalFormatting>
  <conditionalFormatting sqref="F49">
    <cfRule type="cellIs" dxfId="12395" priority="4097" operator="lessThan">
      <formula>0</formula>
    </cfRule>
  </conditionalFormatting>
  <conditionalFormatting sqref="F56">
    <cfRule type="cellIs" dxfId="12394" priority="1668" operator="lessThan">
      <formula>0</formula>
    </cfRule>
  </conditionalFormatting>
  <conditionalFormatting sqref="F56">
    <cfRule type="cellIs" dxfId="12393" priority="1667" operator="lessThan">
      <formula>0</formula>
    </cfRule>
  </conditionalFormatting>
  <conditionalFormatting sqref="F56">
    <cfRule type="cellIs" dxfId="12392" priority="1666" operator="lessThan">
      <formula>0</formula>
    </cfRule>
  </conditionalFormatting>
  <conditionalFormatting sqref="F51">
    <cfRule type="cellIs" dxfId="12391" priority="2580" operator="lessThan">
      <formula>0</formula>
    </cfRule>
  </conditionalFormatting>
  <conditionalFormatting sqref="F51">
    <cfRule type="cellIs" dxfId="12390" priority="2581" operator="lessThan">
      <formula>0</formula>
    </cfRule>
  </conditionalFormatting>
  <conditionalFormatting sqref="F51">
    <cfRule type="cellIs" dxfId="12389" priority="2579" operator="lessThan">
      <formula>0</formula>
    </cfRule>
  </conditionalFormatting>
  <conditionalFormatting sqref="F56">
    <cfRule type="cellIs" dxfId="12388" priority="1687" operator="lessThan">
      <formula>0</formula>
    </cfRule>
  </conditionalFormatting>
  <conditionalFormatting sqref="F56">
    <cfRule type="cellIs" dxfId="12387" priority="1686" operator="lessThan">
      <formula>0</formula>
    </cfRule>
  </conditionalFormatting>
  <conditionalFormatting sqref="F56">
    <cfRule type="cellIs" dxfId="12386" priority="1685" operator="lessThan">
      <formula>0</formula>
    </cfRule>
  </conditionalFormatting>
  <conditionalFormatting sqref="F56">
    <cfRule type="cellIs" dxfId="12385" priority="1684" operator="lessThan">
      <formula>0</formula>
    </cfRule>
  </conditionalFormatting>
  <conditionalFormatting sqref="F56">
    <cfRule type="cellIs" dxfId="12384" priority="1677" operator="lessThan">
      <formula>0</formula>
    </cfRule>
  </conditionalFormatting>
  <conditionalFormatting sqref="F56">
    <cfRule type="cellIs" dxfId="12383" priority="1670" operator="lessThan">
      <formula>0</formula>
    </cfRule>
  </conditionalFormatting>
  <conditionalFormatting sqref="F56">
    <cfRule type="cellIs" dxfId="12382" priority="1674" operator="lessThan">
      <formula>0</formula>
    </cfRule>
  </conditionalFormatting>
  <conditionalFormatting sqref="F56">
    <cfRule type="cellIs" dxfId="12381" priority="1676" operator="lessThan">
      <formula>0</formula>
    </cfRule>
  </conditionalFormatting>
  <conditionalFormatting sqref="F56">
    <cfRule type="cellIs" dxfId="12380" priority="1675" operator="lessThan">
      <formula>0</formula>
    </cfRule>
  </conditionalFormatting>
  <conditionalFormatting sqref="F56">
    <cfRule type="cellIs" dxfId="12379" priority="1673" operator="lessThan">
      <formula>0</formula>
    </cfRule>
  </conditionalFormatting>
  <conditionalFormatting sqref="F56">
    <cfRule type="cellIs" dxfId="12378" priority="1672" operator="lessThan">
      <formula>0</formula>
    </cfRule>
  </conditionalFormatting>
  <conditionalFormatting sqref="F56">
    <cfRule type="cellIs" dxfId="12377" priority="1671" operator="lessThan">
      <formula>0</formula>
    </cfRule>
  </conditionalFormatting>
  <conditionalFormatting sqref="F56">
    <cfRule type="cellIs" dxfId="12376" priority="1669" operator="lessThan">
      <formula>0</formula>
    </cfRule>
  </conditionalFormatting>
  <conditionalFormatting sqref="F56">
    <cfRule type="cellIs" dxfId="12375" priority="1662" operator="lessThan">
      <formula>0</formula>
    </cfRule>
  </conditionalFormatting>
  <conditionalFormatting sqref="F56">
    <cfRule type="cellIs" dxfId="12374" priority="1661" operator="lessThan">
      <formula>0</formula>
    </cfRule>
  </conditionalFormatting>
  <conditionalFormatting sqref="F56">
    <cfRule type="cellIs" dxfId="12373" priority="1691" operator="lessThan">
      <formula>0</formula>
    </cfRule>
  </conditionalFormatting>
  <conditionalFormatting sqref="F56">
    <cfRule type="cellIs" dxfId="12372" priority="1690" operator="lessThan">
      <formula>0</formula>
    </cfRule>
  </conditionalFormatting>
  <conditionalFormatting sqref="F56">
    <cfRule type="cellIs" dxfId="12371" priority="1689" operator="lessThan">
      <formula>0</formula>
    </cfRule>
  </conditionalFormatting>
  <conditionalFormatting sqref="F56">
    <cfRule type="cellIs" dxfId="12370" priority="1688" operator="lessThan">
      <formula>0</formula>
    </cfRule>
  </conditionalFormatting>
  <conditionalFormatting sqref="F55">
    <cfRule type="cellIs" dxfId="12369" priority="1762" operator="lessThan">
      <formula>0</formula>
    </cfRule>
  </conditionalFormatting>
  <conditionalFormatting sqref="F56">
    <cfRule type="cellIs" dxfId="12368" priority="1665" operator="lessThan">
      <formula>0</formula>
    </cfRule>
  </conditionalFormatting>
  <conditionalFormatting sqref="F56">
    <cfRule type="cellIs" dxfId="12367" priority="1664" operator="lessThan">
      <formula>0</formula>
    </cfRule>
  </conditionalFormatting>
  <conditionalFormatting sqref="F55">
    <cfRule type="cellIs" dxfId="12366" priority="1749" operator="lessThan">
      <formula>0</formula>
    </cfRule>
  </conditionalFormatting>
  <conditionalFormatting sqref="F55">
    <cfRule type="cellIs" dxfId="12365" priority="1766" operator="lessThan">
      <formula>0</formula>
    </cfRule>
  </conditionalFormatting>
  <conditionalFormatting sqref="F49">
    <cfRule type="cellIs" dxfId="12364" priority="3974" operator="lessThan">
      <formula>0</formula>
    </cfRule>
  </conditionalFormatting>
  <conditionalFormatting sqref="F49">
    <cfRule type="cellIs" dxfId="12363" priority="3975" operator="lessThan">
      <formula>0</formula>
    </cfRule>
  </conditionalFormatting>
  <conditionalFormatting sqref="F49">
    <cfRule type="cellIs" dxfId="12362" priority="3973" operator="lessThan">
      <formula>0</formula>
    </cfRule>
  </conditionalFormatting>
  <conditionalFormatting sqref="F49">
    <cfRule type="cellIs" dxfId="12361" priority="3971" operator="lessThan">
      <formula>0</formula>
    </cfRule>
  </conditionalFormatting>
  <conditionalFormatting sqref="F49">
    <cfRule type="cellIs" dxfId="12360" priority="3972" operator="lessThan">
      <formula>0</formula>
    </cfRule>
  </conditionalFormatting>
  <conditionalFormatting sqref="F55">
    <cfRule type="cellIs" dxfId="12359" priority="1761" operator="lessThan">
      <formula>0</formula>
    </cfRule>
  </conditionalFormatting>
  <conditionalFormatting sqref="F55">
    <cfRule type="cellIs" dxfId="12358" priority="1759" operator="lessThan">
      <formula>0</formula>
    </cfRule>
  </conditionalFormatting>
  <conditionalFormatting sqref="F55">
    <cfRule type="cellIs" dxfId="12357" priority="1760" operator="lessThan">
      <formula>0</formula>
    </cfRule>
  </conditionalFormatting>
  <conditionalFormatting sqref="F55">
    <cfRule type="cellIs" dxfId="12356" priority="1757" operator="lessThan">
      <formula>0</formula>
    </cfRule>
  </conditionalFormatting>
  <conditionalFormatting sqref="F55">
    <cfRule type="cellIs" dxfId="12355" priority="1756" operator="lessThan">
      <formula>0</formula>
    </cfRule>
  </conditionalFormatting>
  <conditionalFormatting sqref="F55">
    <cfRule type="cellIs" dxfId="12354" priority="1754" operator="lessThan">
      <formula>0</formula>
    </cfRule>
  </conditionalFormatting>
  <conditionalFormatting sqref="F55">
    <cfRule type="cellIs" dxfId="12353" priority="1755" operator="lessThan">
      <formula>0</formula>
    </cfRule>
  </conditionalFormatting>
  <conditionalFormatting sqref="F55">
    <cfRule type="cellIs" dxfId="12352" priority="1753" operator="lessThan">
      <formula>0</formula>
    </cfRule>
  </conditionalFormatting>
  <conditionalFormatting sqref="F49">
    <cfRule type="cellIs" dxfId="12351" priority="3968" operator="lessThan">
      <formula>0</formula>
    </cfRule>
  </conditionalFormatting>
  <conditionalFormatting sqref="F49">
    <cfRule type="cellIs" dxfId="12350" priority="3966" operator="lessThan">
      <formula>0</formula>
    </cfRule>
  </conditionalFormatting>
  <conditionalFormatting sqref="F49">
    <cfRule type="cellIs" dxfId="12349" priority="3967" operator="lessThan">
      <formula>0</formula>
    </cfRule>
  </conditionalFormatting>
  <conditionalFormatting sqref="F51">
    <cfRule type="cellIs" dxfId="12348" priority="2533" operator="lessThan">
      <formula>0</formula>
    </cfRule>
  </conditionalFormatting>
  <conditionalFormatting sqref="F51">
    <cfRule type="cellIs" dxfId="12347" priority="2532" operator="lessThan">
      <formula>0</formula>
    </cfRule>
  </conditionalFormatting>
  <conditionalFormatting sqref="F55">
    <cfRule type="cellIs" dxfId="12346" priority="1752" operator="lessThan">
      <formula>0</formula>
    </cfRule>
  </conditionalFormatting>
  <conditionalFormatting sqref="F55">
    <cfRule type="cellIs" dxfId="12345" priority="1750" operator="lessThan">
      <formula>0</formula>
    </cfRule>
  </conditionalFormatting>
  <conditionalFormatting sqref="F55">
    <cfRule type="cellIs" dxfId="12344" priority="1751" operator="lessThan">
      <formula>0</formula>
    </cfRule>
  </conditionalFormatting>
  <conditionalFormatting sqref="F51">
    <cfRule type="cellIs" dxfId="12343" priority="2522" operator="lessThan">
      <formula>0</formula>
    </cfRule>
  </conditionalFormatting>
  <conditionalFormatting sqref="F51">
    <cfRule type="cellIs" dxfId="12342" priority="2521" operator="lessThan">
      <formula>0</formula>
    </cfRule>
  </conditionalFormatting>
  <conditionalFormatting sqref="F55">
    <cfRule type="cellIs" dxfId="12341" priority="1748" operator="lessThan">
      <formula>0</formula>
    </cfRule>
  </conditionalFormatting>
  <conditionalFormatting sqref="F55">
    <cfRule type="cellIs" dxfId="12340" priority="1746" operator="lessThan">
      <formula>0</formula>
    </cfRule>
  </conditionalFormatting>
  <conditionalFormatting sqref="F55">
    <cfRule type="cellIs" dxfId="12339" priority="1747" operator="lessThan">
      <formula>0</formula>
    </cfRule>
  </conditionalFormatting>
  <conditionalFormatting sqref="F55">
    <cfRule type="cellIs" dxfId="12338" priority="1745" operator="lessThan">
      <formula>0</formula>
    </cfRule>
  </conditionalFormatting>
  <conditionalFormatting sqref="F55">
    <cfRule type="cellIs" dxfId="12337" priority="1744" operator="lessThan">
      <formula>0</formula>
    </cfRule>
  </conditionalFormatting>
  <conditionalFormatting sqref="F55">
    <cfRule type="cellIs" dxfId="12336" priority="1743" operator="lessThan">
      <formula>0</formula>
    </cfRule>
  </conditionalFormatting>
  <conditionalFormatting sqref="F55">
    <cfRule type="cellIs" dxfId="12335" priority="1741" operator="lessThan">
      <formula>0</formula>
    </cfRule>
  </conditionalFormatting>
  <conditionalFormatting sqref="F55">
    <cfRule type="cellIs" dxfId="12334" priority="1742" operator="lessThan">
      <formula>0</formula>
    </cfRule>
  </conditionalFormatting>
  <conditionalFormatting sqref="F55">
    <cfRule type="cellIs" dxfId="12333" priority="1740" operator="lessThan">
      <formula>0</formula>
    </cfRule>
  </conditionalFormatting>
  <conditionalFormatting sqref="F49">
    <cfRule type="cellIs" dxfId="12332" priority="3946" operator="lessThan">
      <formula>0</formula>
    </cfRule>
  </conditionalFormatting>
  <conditionalFormatting sqref="F49">
    <cfRule type="cellIs" dxfId="12331" priority="3947" operator="lessThan">
      <formula>0</formula>
    </cfRule>
  </conditionalFormatting>
  <conditionalFormatting sqref="F49">
    <cfRule type="cellIs" dxfId="12330" priority="3943" operator="lessThan">
      <formula>0</formula>
    </cfRule>
  </conditionalFormatting>
  <conditionalFormatting sqref="F49">
    <cfRule type="cellIs" dxfId="12329" priority="3940" operator="lessThan">
      <formula>0</formula>
    </cfRule>
  </conditionalFormatting>
  <conditionalFormatting sqref="F51">
    <cfRule type="cellIs" dxfId="12328" priority="2509" operator="lessThan">
      <formula>0</formula>
    </cfRule>
  </conditionalFormatting>
  <conditionalFormatting sqref="F51">
    <cfRule type="cellIs" dxfId="12327" priority="2508" operator="lessThan">
      <formula>0</formula>
    </cfRule>
  </conditionalFormatting>
  <conditionalFormatting sqref="F49">
    <cfRule type="cellIs" dxfId="12326" priority="4054" operator="lessThan">
      <formula>0</formula>
    </cfRule>
  </conditionalFormatting>
  <conditionalFormatting sqref="F49">
    <cfRule type="cellIs" dxfId="12325" priority="3945" operator="lessThan">
      <formula>0</formula>
    </cfRule>
  </conditionalFormatting>
  <conditionalFormatting sqref="F49">
    <cfRule type="cellIs" dxfId="12324" priority="3944" operator="lessThan">
      <formula>0</formula>
    </cfRule>
  </conditionalFormatting>
  <conditionalFormatting sqref="F49">
    <cfRule type="cellIs" dxfId="12323" priority="3941" operator="lessThan">
      <formula>0</formula>
    </cfRule>
  </conditionalFormatting>
  <conditionalFormatting sqref="F49">
    <cfRule type="cellIs" dxfId="12322" priority="4053" operator="lessThan">
      <formula>0</formula>
    </cfRule>
  </conditionalFormatting>
  <conditionalFormatting sqref="F49">
    <cfRule type="cellIs" dxfId="12321" priority="4029" operator="lessThan">
      <formula>0</formula>
    </cfRule>
  </conditionalFormatting>
  <conditionalFormatting sqref="F49">
    <cfRule type="cellIs" dxfId="12320" priority="4028" operator="lessThan">
      <formula>0</formula>
    </cfRule>
  </conditionalFormatting>
  <conditionalFormatting sqref="F49">
    <cfRule type="cellIs" dxfId="12319" priority="4051" operator="lessThan">
      <formula>0</formula>
    </cfRule>
  </conditionalFormatting>
  <conditionalFormatting sqref="F49">
    <cfRule type="cellIs" dxfId="12318" priority="4052" operator="lessThan">
      <formula>0</formula>
    </cfRule>
  </conditionalFormatting>
  <conditionalFormatting sqref="F49">
    <cfRule type="cellIs" dxfId="12317" priority="4050" operator="lessThan">
      <formula>0</formula>
    </cfRule>
  </conditionalFormatting>
  <conditionalFormatting sqref="F49">
    <cfRule type="cellIs" dxfId="12316" priority="4049" operator="lessThan">
      <formula>0</formula>
    </cfRule>
  </conditionalFormatting>
  <conditionalFormatting sqref="F49">
    <cfRule type="cellIs" dxfId="12315" priority="4048" operator="lessThan">
      <formula>0</formula>
    </cfRule>
  </conditionalFormatting>
  <conditionalFormatting sqref="F49">
    <cfRule type="cellIs" dxfId="12314" priority="4034" operator="lessThan">
      <formula>0</formula>
    </cfRule>
  </conditionalFormatting>
  <conditionalFormatting sqref="F49">
    <cfRule type="cellIs" dxfId="12313" priority="4033" operator="lessThan">
      <formula>0</formula>
    </cfRule>
  </conditionalFormatting>
  <conditionalFormatting sqref="F49">
    <cfRule type="cellIs" dxfId="12312" priority="4031" operator="lessThan">
      <formula>0</formula>
    </cfRule>
  </conditionalFormatting>
  <conditionalFormatting sqref="F49">
    <cfRule type="cellIs" dxfId="12311" priority="4030" operator="lessThan">
      <formula>0</formula>
    </cfRule>
  </conditionalFormatting>
  <conditionalFormatting sqref="F56">
    <cfRule type="cellIs" dxfId="12310" priority="1582" operator="lessThan">
      <formula>0</formula>
    </cfRule>
  </conditionalFormatting>
  <conditionalFormatting sqref="F56">
    <cfRule type="cellIs" dxfId="12309" priority="1580" operator="lessThan">
      <formula>0</formula>
    </cfRule>
  </conditionalFormatting>
  <conditionalFormatting sqref="F56">
    <cfRule type="cellIs" dxfId="12308" priority="1581" operator="lessThan">
      <formula>0</formula>
    </cfRule>
  </conditionalFormatting>
  <conditionalFormatting sqref="F56">
    <cfRule type="cellIs" dxfId="12307" priority="1579" operator="lessThan">
      <formula>0</formula>
    </cfRule>
  </conditionalFormatting>
  <conditionalFormatting sqref="F49">
    <cfRule type="cellIs" dxfId="12306" priority="4032" operator="lessThan">
      <formula>0</formula>
    </cfRule>
  </conditionalFormatting>
  <conditionalFormatting sqref="F49">
    <cfRule type="cellIs" dxfId="12305" priority="4027" operator="lessThan">
      <formula>0</formula>
    </cfRule>
  </conditionalFormatting>
  <conditionalFormatting sqref="F51">
    <cfRule type="cellIs" dxfId="12304" priority="2577" operator="lessThan">
      <formula>0</formula>
    </cfRule>
  </conditionalFormatting>
  <conditionalFormatting sqref="F51">
    <cfRule type="cellIs" dxfId="12303" priority="2578" operator="lessThan">
      <formula>0</formula>
    </cfRule>
  </conditionalFormatting>
  <conditionalFormatting sqref="F49">
    <cfRule type="cellIs" dxfId="12302" priority="4025" operator="lessThan">
      <formula>0</formula>
    </cfRule>
  </conditionalFormatting>
  <conditionalFormatting sqref="F49">
    <cfRule type="cellIs" dxfId="12301" priority="4026" operator="lessThan">
      <formula>0</formula>
    </cfRule>
  </conditionalFormatting>
  <conditionalFormatting sqref="F56">
    <cfRule type="cellIs" dxfId="12300" priority="1678" operator="lessThan">
      <formula>0</formula>
    </cfRule>
  </conditionalFormatting>
  <conditionalFormatting sqref="G51">
    <cfRule type="cellIs" dxfId="12299" priority="2585" operator="lessThan">
      <formula>0</formula>
    </cfRule>
  </conditionalFormatting>
  <conditionalFormatting sqref="F51">
    <cfRule type="cellIs" dxfId="12298" priority="2583" operator="lessThan">
      <formula>0</formula>
    </cfRule>
  </conditionalFormatting>
  <conditionalFormatting sqref="F51">
    <cfRule type="cellIs" dxfId="12297" priority="2584" operator="lessThan">
      <formula>0</formula>
    </cfRule>
  </conditionalFormatting>
  <conditionalFormatting sqref="F51">
    <cfRule type="cellIs" dxfId="12296" priority="2582" operator="lessThan">
      <formula>0</formula>
    </cfRule>
  </conditionalFormatting>
  <conditionalFormatting sqref="F56">
    <cfRule type="cellIs" dxfId="12295" priority="1587" operator="lessThan">
      <formula>0</formula>
    </cfRule>
  </conditionalFormatting>
  <conditionalFormatting sqref="F56">
    <cfRule type="cellIs" dxfId="12294" priority="1588" operator="lessThan">
      <formula>0</formula>
    </cfRule>
  </conditionalFormatting>
  <conditionalFormatting sqref="F56">
    <cfRule type="cellIs" dxfId="12293" priority="1586" operator="lessThan">
      <formula>0</formula>
    </cfRule>
  </conditionalFormatting>
  <conditionalFormatting sqref="F56">
    <cfRule type="cellIs" dxfId="12292" priority="1585" operator="lessThan">
      <formula>0</formula>
    </cfRule>
  </conditionalFormatting>
  <conditionalFormatting sqref="F56">
    <cfRule type="cellIs" dxfId="12291" priority="1583" operator="lessThan">
      <formula>0</formula>
    </cfRule>
  </conditionalFormatting>
  <conditionalFormatting sqref="F56">
    <cfRule type="cellIs" dxfId="12290" priority="1584" operator="lessThan">
      <formula>0</formula>
    </cfRule>
  </conditionalFormatting>
  <conditionalFormatting sqref="F56">
    <cfRule type="cellIs" dxfId="12289" priority="1609" operator="lessThan">
      <formula>0</formula>
    </cfRule>
  </conditionalFormatting>
  <conditionalFormatting sqref="F56">
    <cfRule type="cellIs" dxfId="12288" priority="1610" operator="lessThan">
      <formula>0</formula>
    </cfRule>
  </conditionalFormatting>
  <conditionalFormatting sqref="F56">
    <cfRule type="cellIs" dxfId="12287" priority="1608" operator="lessThan">
      <formula>0</formula>
    </cfRule>
  </conditionalFormatting>
  <conditionalFormatting sqref="F56">
    <cfRule type="cellIs" dxfId="12286" priority="1592" operator="lessThan">
      <formula>0</formula>
    </cfRule>
  </conditionalFormatting>
  <conditionalFormatting sqref="F56">
    <cfRule type="cellIs" dxfId="12285" priority="1591" operator="lessThan">
      <formula>0</formula>
    </cfRule>
  </conditionalFormatting>
  <conditionalFormatting sqref="F51">
    <cfRule type="cellIs" dxfId="12284" priority="2454" operator="lessThan">
      <formula>0</formula>
    </cfRule>
  </conditionalFormatting>
  <conditionalFormatting sqref="F51">
    <cfRule type="cellIs" dxfId="12283" priority="2453" operator="lessThan">
      <formula>0</formula>
    </cfRule>
  </conditionalFormatting>
  <conditionalFormatting sqref="F51">
    <cfRule type="cellIs" dxfId="12282" priority="2455" operator="lessThan">
      <formula>0</formula>
    </cfRule>
  </conditionalFormatting>
  <conditionalFormatting sqref="F51">
    <cfRule type="cellIs" dxfId="12281" priority="2452" operator="lessThan">
      <formula>0</formula>
    </cfRule>
  </conditionalFormatting>
  <conditionalFormatting sqref="F51">
    <cfRule type="cellIs" dxfId="12280" priority="2451" operator="lessThan">
      <formula>0</formula>
    </cfRule>
  </conditionalFormatting>
  <conditionalFormatting sqref="F51">
    <cfRule type="cellIs" dxfId="12279" priority="2450" operator="lessThan">
      <formula>0</formula>
    </cfRule>
  </conditionalFormatting>
  <conditionalFormatting sqref="F51">
    <cfRule type="cellIs" dxfId="12278" priority="2449" operator="lessThan">
      <formula>0</formula>
    </cfRule>
  </conditionalFormatting>
  <conditionalFormatting sqref="F51">
    <cfRule type="cellIs" dxfId="12277" priority="2448" operator="lessThan">
      <formula>0</formula>
    </cfRule>
  </conditionalFormatting>
  <conditionalFormatting sqref="F51">
    <cfRule type="cellIs" dxfId="12276" priority="2447" operator="lessThan">
      <formula>0</formula>
    </cfRule>
  </conditionalFormatting>
  <conditionalFormatting sqref="F51">
    <cfRule type="cellIs" dxfId="12275" priority="2446" operator="lessThan">
      <formula>0</formula>
    </cfRule>
  </conditionalFormatting>
  <conditionalFormatting sqref="F56">
    <cfRule type="cellIs" dxfId="12274" priority="1525" operator="lessThan">
      <formula>0</formula>
    </cfRule>
  </conditionalFormatting>
  <conditionalFormatting sqref="F56">
    <cfRule type="cellIs" dxfId="12273" priority="1524" operator="lessThan">
      <formula>0</formula>
    </cfRule>
  </conditionalFormatting>
  <conditionalFormatting sqref="F56">
    <cfRule type="cellIs" dxfId="12272" priority="1533" operator="lessThan">
      <formula>0</formula>
    </cfRule>
  </conditionalFormatting>
  <conditionalFormatting sqref="F56">
    <cfRule type="cellIs" dxfId="12271" priority="1532" operator="lessThan">
      <formula>0</formula>
    </cfRule>
  </conditionalFormatting>
  <conditionalFormatting sqref="F56">
    <cfRule type="cellIs" dxfId="12270" priority="1526" operator="lessThan">
      <formula>0</formula>
    </cfRule>
  </conditionalFormatting>
  <conditionalFormatting sqref="G57">
    <cfRule type="cellIs" dxfId="12269" priority="1523" operator="lessThan">
      <formula>0</formula>
    </cfRule>
  </conditionalFormatting>
  <conditionalFormatting sqref="F57">
    <cfRule type="cellIs" dxfId="12268" priority="1522" operator="lessThan">
      <formula>0</formula>
    </cfRule>
  </conditionalFormatting>
  <conditionalFormatting sqref="F57">
    <cfRule type="cellIs" dxfId="12267" priority="1521" operator="lessThan">
      <formula>0</formula>
    </cfRule>
  </conditionalFormatting>
  <conditionalFormatting sqref="F57">
    <cfRule type="cellIs" dxfId="12266" priority="1520" operator="lessThan">
      <formula>0</formula>
    </cfRule>
  </conditionalFormatting>
  <conditionalFormatting sqref="F57">
    <cfRule type="cellIs" dxfId="12265" priority="1519" operator="lessThan">
      <formula>0</formula>
    </cfRule>
  </conditionalFormatting>
  <conditionalFormatting sqref="F57">
    <cfRule type="cellIs" dxfId="12264" priority="1518" operator="lessThan">
      <formula>0</formula>
    </cfRule>
  </conditionalFormatting>
  <conditionalFormatting sqref="F57">
    <cfRule type="cellIs" dxfId="12263" priority="1516" operator="lessThan">
      <formula>0</formula>
    </cfRule>
  </conditionalFormatting>
  <conditionalFormatting sqref="F57">
    <cfRule type="cellIs" dxfId="12262" priority="1514" operator="lessThan">
      <formula>0</formula>
    </cfRule>
  </conditionalFormatting>
  <conditionalFormatting sqref="F57">
    <cfRule type="cellIs" dxfId="12261" priority="1515" operator="lessThan">
      <formula>0</formula>
    </cfRule>
  </conditionalFormatting>
  <conditionalFormatting sqref="F57">
    <cfRule type="cellIs" dxfId="12260" priority="1513" operator="lessThan">
      <formula>0</formula>
    </cfRule>
  </conditionalFormatting>
  <conditionalFormatting sqref="F56">
    <cfRule type="cellIs" dxfId="12259" priority="1683" operator="lessThan">
      <formula>0</formula>
    </cfRule>
  </conditionalFormatting>
  <conditionalFormatting sqref="F56">
    <cfRule type="cellIs" dxfId="12258" priority="1682" operator="lessThan">
      <formula>0</formula>
    </cfRule>
  </conditionalFormatting>
  <conditionalFormatting sqref="F56">
    <cfRule type="cellIs" dxfId="12257" priority="1680" operator="lessThan">
      <formula>0</formula>
    </cfRule>
  </conditionalFormatting>
  <conditionalFormatting sqref="F56">
    <cfRule type="cellIs" dxfId="12256" priority="1681" operator="lessThan">
      <formula>0</formula>
    </cfRule>
  </conditionalFormatting>
  <conditionalFormatting sqref="F56">
    <cfRule type="cellIs" dxfId="12255" priority="1679" operator="lessThan">
      <formula>0</formula>
    </cfRule>
  </conditionalFormatting>
  <conditionalFormatting sqref="F56">
    <cfRule type="cellIs" dxfId="12254" priority="1663" operator="lessThan">
      <formula>0</formula>
    </cfRule>
  </conditionalFormatting>
  <conditionalFormatting sqref="F49">
    <cfRule type="cellIs" dxfId="12253" priority="3970" operator="lessThan">
      <formula>0</formula>
    </cfRule>
  </conditionalFormatting>
  <conditionalFormatting sqref="F49">
    <cfRule type="cellIs" dxfId="12252" priority="3969" operator="lessThan">
      <formula>0</formula>
    </cfRule>
  </conditionalFormatting>
  <conditionalFormatting sqref="F49">
    <cfRule type="cellIs" dxfId="12251" priority="3942" operator="lessThan">
      <formula>0</formula>
    </cfRule>
  </conditionalFormatting>
  <conditionalFormatting sqref="F51">
    <cfRule type="cellIs" dxfId="12250" priority="2535" operator="lessThan">
      <formula>0</formula>
    </cfRule>
  </conditionalFormatting>
  <conditionalFormatting sqref="F51">
    <cfRule type="cellIs" dxfId="12249" priority="2534" operator="lessThan">
      <formula>0</formula>
    </cfRule>
  </conditionalFormatting>
  <conditionalFormatting sqref="F51">
    <cfRule type="cellIs" dxfId="12248" priority="2531" operator="lessThan">
      <formula>0</formula>
    </cfRule>
  </conditionalFormatting>
  <conditionalFormatting sqref="F51">
    <cfRule type="cellIs" dxfId="12247" priority="2530" operator="lessThan">
      <formula>0</formula>
    </cfRule>
  </conditionalFormatting>
  <conditionalFormatting sqref="F51">
    <cfRule type="cellIs" dxfId="12246" priority="2528" operator="lessThan">
      <formula>0</formula>
    </cfRule>
  </conditionalFormatting>
  <conditionalFormatting sqref="F51">
    <cfRule type="cellIs" dxfId="12245" priority="2529" operator="lessThan">
      <formula>0</formula>
    </cfRule>
  </conditionalFormatting>
  <conditionalFormatting sqref="F51">
    <cfRule type="cellIs" dxfId="12244" priority="2527" operator="lessThan">
      <formula>0</formula>
    </cfRule>
  </conditionalFormatting>
  <conditionalFormatting sqref="F51">
    <cfRule type="cellIs" dxfId="12243" priority="2526" operator="lessThan">
      <formula>0</formula>
    </cfRule>
  </conditionalFormatting>
  <conditionalFormatting sqref="F51">
    <cfRule type="cellIs" dxfId="12242" priority="2524" operator="lessThan">
      <formula>0</formula>
    </cfRule>
  </conditionalFormatting>
  <conditionalFormatting sqref="F51">
    <cfRule type="cellIs" dxfId="12241" priority="2525" operator="lessThan">
      <formula>0</formula>
    </cfRule>
  </conditionalFormatting>
  <conditionalFormatting sqref="F51">
    <cfRule type="cellIs" dxfId="12240" priority="2523" operator="lessThan">
      <formula>0</formula>
    </cfRule>
  </conditionalFormatting>
  <conditionalFormatting sqref="F51">
    <cfRule type="cellIs" dxfId="12239" priority="2519" operator="lessThan">
      <formula>0</formula>
    </cfRule>
  </conditionalFormatting>
  <conditionalFormatting sqref="F51">
    <cfRule type="cellIs" dxfId="12238" priority="2520" operator="lessThan">
      <formula>0</formula>
    </cfRule>
  </conditionalFormatting>
  <conditionalFormatting sqref="F51">
    <cfRule type="cellIs" dxfId="12237" priority="2518" operator="lessThan">
      <formula>0</formula>
    </cfRule>
  </conditionalFormatting>
  <conditionalFormatting sqref="F56">
    <cfRule type="cellIs" dxfId="12236" priority="1606" operator="lessThan">
      <formula>0</formula>
    </cfRule>
  </conditionalFormatting>
  <conditionalFormatting sqref="F56">
    <cfRule type="cellIs" dxfId="12235" priority="1605" operator="lessThan">
      <formula>0</formula>
    </cfRule>
  </conditionalFormatting>
  <conditionalFormatting sqref="F56">
    <cfRule type="cellIs" dxfId="12234" priority="1603" operator="lessThan">
      <formula>0</formula>
    </cfRule>
  </conditionalFormatting>
  <conditionalFormatting sqref="F56">
    <cfRule type="cellIs" dxfId="12233" priority="1604" operator="lessThan">
      <formula>0</formula>
    </cfRule>
  </conditionalFormatting>
  <conditionalFormatting sqref="F56">
    <cfRule type="cellIs" dxfId="12232" priority="1602" operator="lessThan">
      <formula>0</formula>
    </cfRule>
  </conditionalFormatting>
  <conditionalFormatting sqref="F51">
    <cfRule type="cellIs" dxfId="12231" priority="2504" operator="lessThan">
      <formula>0</formula>
    </cfRule>
  </conditionalFormatting>
  <conditionalFormatting sqref="F51">
    <cfRule type="cellIs" dxfId="12230" priority="2505" operator="lessThan">
      <formula>0</formula>
    </cfRule>
  </conditionalFormatting>
  <conditionalFormatting sqref="F51">
    <cfRule type="cellIs" dxfId="12229" priority="2498" operator="lessThan">
      <formula>0</formula>
    </cfRule>
  </conditionalFormatting>
  <conditionalFormatting sqref="F51">
    <cfRule type="cellIs" dxfId="12228" priority="2497" operator="lessThan">
      <formula>0</formula>
    </cfRule>
  </conditionalFormatting>
  <conditionalFormatting sqref="F51">
    <cfRule type="cellIs" dxfId="12227" priority="2507" operator="lessThan">
      <formula>0</formula>
    </cfRule>
  </conditionalFormatting>
  <conditionalFormatting sqref="F51">
    <cfRule type="cellIs" dxfId="12226" priority="2506" operator="lessThan">
      <formula>0</formula>
    </cfRule>
  </conditionalFormatting>
  <conditionalFormatting sqref="F51">
    <cfRule type="cellIs" dxfId="12225" priority="2502" operator="lessThan">
      <formula>0</formula>
    </cfRule>
  </conditionalFormatting>
  <conditionalFormatting sqref="F51">
    <cfRule type="cellIs" dxfId="12224" priority="2503" operator="lessThan">
      <formula>0</formula>
    </cfRule>
  </conditionalFormatting>
  <conditionalFormatting sqref="F51">
    <cfRule type="cellIs" dxfId="12223" priority="2501" operator="lessThan">
      <formula>0</formula>
    </cfRule>
  </conditionalFormatting>
  <conditionalFormatting sqref="F51">
    <cfRule type="cellIs" dxfId="12222" priority="2500" operator="lessThan">
      <formula>0</formula>
    </cfRule>
  </conditionalFormatting>
  <conditionalFormatting sqref="F51">
    <cfRule type="cellIs" dxfId="12221" priority="2499" operator="lessThan">
      <formula>0</formula>
    </cfRule>
  </conditionalFormatting>
  <conditionalFormatting sqref="F51">
    <cfRule type="cellIs" dxfId="12220" priority="2496" operator="lessThan">
      <formula>0</formula>
    </cfRule>
  </conditionalFormatting>
  <conditionalFormatting sqref="F56">
    <cfRule type="cellIs" dxfId="12219" priority="1607" operator="lessThan">
      <formula>0</formula>
    </cfRule>
  </conditionalFormatting>
  <conditionalFormatting sqref="F49">
    <cfRule type="cellIs" dxfId="12218" priority="3892" operator="lessThan">
      <formula>0</formula>
    </cfRule>
  </conditionalFormatting>
  <conditionalFormatting sqref="F49">
    <cfRule type="cellIs" dxfId="12217" priority="3893" operator="lessThan">
      <formula>0</formula>
    </cfRule>
  </conditionalFormatting>
  <conditionalFormatting sqref="F56">
    <cfRule type="cellIs" dxfId="12216" priority="1601" operator="lessThan">
      <formula>0</formula>
    </cfRule>
  </conditionalFormatting>
  <conditionalFormatting sqref="F56">
    <cfRule type="cellIs" dxfId="12215" priority="1599" operator="lessThan">
      <formula>0</formula>
    </cfRule>
  </conditionalFormatting>
  <conditionalFormatting sqref="F56">
    <cfRule type="cellIs" dxfId="12214" priority="1600" operator="lessThan">
      <formula>0</formula>
    </cfRule>
  </conditionalFormatting>
  <conditionalFormatting sqref="F56">
    <cfRule type="cellIs" dxfId="12213" priority="1598" operator="lessThan">
      <formula>0</formula>
    </cfRule>
  </conditionalFormatting>
  <conditionalFormatting sqref="F56">
    <cfRule type="cellIs" dxfId="12212" priority="1597" operator="lessThan">
      <formula>0</formula>
    </cfRule>
  </conditionalFormatting>
  <conditionalFormatting sqref="F56">
    <cfRule type="cellIs" dxfId="12211" priority="1596" operator="lessThan">
      <formula>0</formula>
    </cfRule>
  </conditionalFormatting>
  <conditionalFormatting sqref="F56">
    <cfRule type="cellIs" dxfId="12210" priority="1594" operator="lessThan">
      <formula>0</formula>
    </cfRule>
  </conditionalFormatting>
  <conditionalFormatting sqref="F56">
    <cfRule type="cellIs" dxfId="12209" priority="1595" operator="lessThan">
      <formula>0</formula>
    </cfRule>
  </conditionalFormatting>
  <conditionalFormatting sqref="F56">
    <cfRule type="cellIs" dxfId="12208" priority="1593" operator="lessThan">
      <formula>0</formula>
    </cfRule>
  </conditionalFormatting>
  <conditionalFormatting sqref="F56">
    <cfRule type="cellIs" dxfId="12207" priority="1590" operator="lessThan">
      <formula>0</formula>
    </cfRule>
  </conditionalFormatting>
  <conditionalFormatting sqref="F56">
    <cfRule type="cellIs" dxfId="12206" priority="1589" operator="lessThan">
      <formula>0</formula>
    </cfRule>
  </conditionalFormatting>
  <conditionalFormatting sqref="F49">
    <cfRule type="cellIs" dxfId="12205" priority="3890" operator="lessThan">
      <formula>0</formula>
    </cfRule>
  </conditionalFormatting>
  <conditionalFormatting sqref="F49">
    <cfRule type="cellIs" dxfId="12204" priority="3889" operator="lessThan">
      <formula>0</formula>
    </cfRule>
  </conditionalFormatting>
  <conditionalFormatting sqref="F49">
    <cfRule type="cellIs" dxfId="12203" priority="3891" operator="lessThan">
      <formula>0</formula>
    </cfRule>
  </conditionalFormatting>
  <conditionalFormatting sqref="F49">
    <cfRule type="cellIs" dxfId="12202" priority="3888" operator="lessThan">
      <formula>0</formula>
    </cfRule>
  </conditionalFormatting>
  <conditionalFormatting sqref="F49">
    <cfRule type="cellIs" dxfId="12201" priority="3886" operator="lessThan">
      <formula>0</formula>
    </cfRule>
  </conditionalFormatting>
  <conditionalFormatting sqref="F49">
    <cfRule type="cellIs" dxfId="12200" priority="3887" operator="lessThan">
      <formula>0</formula>
    </cfRule>
  </conditionalFormatting>
  <conditionalFormatting sqref="F51">
    <cfRule type="cellIs" dxfId="12199" priority="2445" operator="lessThan">
      <formula>0</formula>
    </cfRule>
  </conditionalFormatting>
  <conditionalFormatting sqref="F51">
    <cfRule type="cellIs" dxfId="12198" priority="2443" operator="lessThan">
      <formula>0</formula>
    </cfRule>
  </conditionalFormatting>
  <conditionalFormatting sqref="F51">
    <cfRule type="cellIs" dxfId="12197" priority="2444" operator="lessThan">
      <formula>0</formula>
    </cfRule>
  </conditionalFormatting>
  <conditionalFormatting sqref="F51">
    <cfRule type="cellIs" dxfId="12196" priority="2442" operator="lessThan">
      <formula>0</formula>
    </cfRule>
  </conditionalFormatting>
  <conditionalFormatting sqref="F49">
    <cfRule type="cellIs" dxfId="12195" priority="3870" operator="lessThan">
      <formula>0</formula>
    </cfRule>
  </conditionalFormatting>
  <conditionalFormatting sqref="F49">
    <cfRule type="cellIs" dxfId="12194" priority="3871" operator="lessThan">
      <formula>0</formula>
    </cfRule>
  </conditionalFormatting>
  <conditionalFormatting sqref="F51">
    <cfRule type="cellIs" dxfId="12193" priority="2422" operator="lessThan">
      <formula>0</formula>
    </cfRule>
  </conditionalFormatting>
  <conditionalFormatting sqref="F51">
    <cfRule type="cellIs" dxfId="12192" priority="2436" operator="lessThan">
      <formula>0</formula>
    </cfRule>
  </conditionalFormatting>
  <conditionalFormatting sqref="F51">
    <cfRule type="cellIs" dxfId="12191" priority="2435" operator="lessThan">
      <formula>0</formula>
    </cfRule>
  </conditionalFormatting>
  <conditionalFormatting sqref="F51">
    <cfRule type="cellIs" dxfId="12190" priority="2434" operator="lessThan">
      <formula>0</formula>
    </cfRule>
  </conditionalFormatting>
  <conditionalFormatting sqref="F51">
    <cfRule type="cellIs" dxfId="12189" priority="2433" operator="lessThan">
      <formula>0</formula>
    </cfRule>
  </conditionalFormatting>
  <conditionalFormatting sqref="F51">
    <cfRule type="cellIs" dxfId="12188" priority="2432" operator="lessThan">
      <formula>0</formula>
    </cfRule>
  </conditionalFormatting>
  <conditionalFormatting sqref="F51">
    <cfRule type="cellIs" dxfId="12187" priority="2431" operator="lessThan">
      <formula>0</formula>
    </cfRule>
  </conditionalFormatting>
  <conditionalFormatting sqref="F51">
    <cfRule type="cellIs" dxfId="12186" priority="2424" operator="lessThan">
      <formula>0</formula>
    </cfRule>
  </conditionalFormatting>
  <conditionalFormatting sqref="F51">
    <cfRule type="cellIs" dxfId="12185" priority="2423" operator="lessThan">
      <formula>0</formula>
    </cfRule>
  </conditionalFormatting>
  <conditionalFormatting sqref="F51">
    <cfRule type="cellIs" dxfId="12184" priority="2421" operator="lessThan">
      <formula>0</formula>
    </cfRule>
  </conditionalFormatting>
  <conditionalFormatting sqref="F49">
    <cfRule type="cellIs" dxfId="12183" priority="3867" operator="lessThan">
      <formula>0</formula>
    </cfRule>
  </conditionalFormatting>
  <conditionalFormatting sqref="F49">
    <cfRule type="cellIs" dxfId="12182" priority="3868" operator="lessThan">
      <formula>0</formula>
    </cfRule>
  </conditionalFormatting>
  <conditionalFormatting sqref="F49">
    <cfRule type="cellIs" dxfId="12181" priority="3869" operator="lessThan">
      <formula>0</formula>
    </cfRule>
  </conditionalFormatting>
  <conditionalFormatting sqref="F51">
    <cfRule type="cellIs" dxfId="12180" priority="2430" operator="lessThan">
      <formula>0</formula>
    </cfRule>
  </conditionalFormatting>
  <conditionalFormatting sqref="F51">
    <cfRule type="cellIs" dxfId="12179" priority="2429" operator="lessThan">
      <formula>0</formula>
    </cfRule>
  </conditionalFormatting>
  <conditionalFormatting sqref="F51">
    <cfRule type="cellIs" dxfId="12178" priority="2428" operator="lessThan">
      <formula>0</formula>
    </cfRule>
  </conditionalFormatting>
  <conditionalFormatting sqref="F51">
    <cfRule type="cellIs" dxfId="12177" priority="2427" operator="lessThan">
      <formula>0</formula>
    </cfRule>
  </conditionalFormatting>
  <conditionalFormatting sqref="F51">
    <cfRule type="cellIs" dxfId="12176" priority="2425" operator="lessThan">
      <formula>0</formula>
    </cfRule>
  </conditionalFormatting>
  <conditionalFormatting sqref="F51">
    <cfRule type="cellIs" dxfId="12175" priority="2426" operator="lessThan">
      <formula>0</formula>
    </cfRule>
  </conditionalFormatting>
  <conditionalFormatting sqref="F57">
    <cfRule type="cellIs" dxfId="12174" priority="1517" operator="lessThan">
      <formula>0</formula>
    </cfRule>
  </conditionalFormatting>
  <conditionalFormatting sqref="F56">
    <cfRule type="cellIs" dxfId="12173" priority="1535" operator="lessThan">
      <formula>0</formula>
    </cfRule>
  </conditionalFormatting>
  <conditionalFormatting sqref="F56">
    <cfRule type="cellIs" dxfId="12172" priority="1534" operator="lessThan">
      <formula>0</formula>
    </cfRule>
  </conditionalFormatting>
  <conditionalFormatting sqref="F56">
    <cfRule type="cellIs" dxfId="12171" priority="1531" operator="lessThan">
      <formula>0</formula>
    </cfRule>
  </conditionalFormatting>
  <conditionalFormatting sqref="F56">
    <cfRule type="cellIs" dxfId="12170" priority="1530" operator="lessThan">
      <formula>0</formula>
    </cfRule>
  </conditionalFormatting>
  <conditionalFormatting sqref="F56">
    <cfRule type="cellIs" dxfId="12169" priority="1528" operator="lessThan">
      <formula>0</formula>
    </cfRule>
  </conditionalFormatting>
  <conditionalFormatting sqref="F56">
    <cfRule type="cellIs" dxfId="12168" priority="1529" operator="lessThan">
      <formula>0</formula>
    </cfRule>
  </conditionalFormatting>
  <conditionalFormatting sqref="F56">
    <cfRule type="cellIs" dxfId="12167" priority="1527" operator="lessThan">
      <formula>0</formula>
    </cfRule>
  </conditionalFormatting>
  <conditionalFormatting sqref="F55">
    <cfRule type="cellIs" dxfId="12166" priority="1780" operator="lessThan">
      <formula>0</formula>
    </cfRule>
  </conditionalFormatting>
  <conditionalFormatting sqref="F55">
    <cfRule type="cellIs" dxfId="12165" priority="1778" operator="lessThan">
      <formula>0</formula>
    </cfRule>
  </conditionalFormatting>
  <conditionalFormatting sqref="F55">
    <cfRule type="cellIs" dxfId="12164" priority="1779" operator="lessThan">
      <formula>0</formula>
    </cfRule>
  </conditionalFormatting>
  <conditionalFormatting sqref="F55">
    <cfRule type="cellIs" dxfId="12163" priority="1777" operator="lessThan">
      <formula>0</formula>
    </cfRule>
  </conditionalFormatting>
  <conditionalFormatting sqref="F55">
    <cfRule type="cellIs" dxfId="12162" priority="1807" operator="lessThan">
      <formula>0</formula>
    </cfRule>
  </conditionalFormatting>
  <conditionalFormatting sqref="F55">
    <cfRule type="cellIs" dxfId="12161" priority="1808" operator="lessThan">
      <formula>0</formula>
    </cfRule>
  </conditionalFormatting>
  <conditionalFormatting sqref="F55">
    <cfRule type="cellIs" dxfId="12160" priority="1806" operator="lessThan">
      <formula>0</formula>
    </cfRule>
  </conditionalFormatting>
  <conditionalFormatting sqref="F55">
    <cfRule type="cellIs" dxfId="12159" priority="1784" operator="lessThan">
      <formula>0</formula>
    </cfRule>
  </conditionalFormatting>
  <conditionalFormatting sqref="F55">
    <cfRule type="cellIs" dxfId="12158" priority="1783" operator="lessThan">
      <formula>0</formula>
    </cfRule>
  </conditionalFormatting>
  <conditionalFormatting sqref="F55">
    <cfRule type="cellIs" dxfId="12157" priority="1785" operator="lessThan">
      <formula>0</formula>
    </cfRule>
  </conditionalFormatting>
  <conditionalFormatting sqref="F55">
    <cfRule type="cellIs" dxfId="12156" priority="1790" operator="lessThan">
      <formula>0</formula>
    </cfRule>
  </conditionalFormatting>
  <conditionalFormatting sqref="F55">
    <cfRule type="cellIs" dxfId="12155" priority="1789" operator="lessThan">
      <formula>0</formula>
    </cfRule>
  </conditionalFormatting>
  <conditionalFormatting sqref="F55">
    <cfRule type="cellIs" dxfId="12154" priority="1786" operator="lessThan">
      <formula>0</formula>
    </cfRule>
  </conditionalFormatting>
  <conditionalFormatting sqref="F55">
    <cfRule type="cellIs" dxfId="12153" priority="1782" operator="lessThan">
      <formula>0</formula>
    </cfRule>
  </conditionalFormatting>
  <conditionalFormatting sqref="F55">
    <cfRule type="cellIs" dxfId="12152" priority="1781" operator="lessThan">
      <formula>0</formula>
    </cfRule>
  </conditionalFormatting>
  <conditionalFormatting sqref="F55">
    <cfRule type="cellIs" dxfId="12151" priority="1805" operator="lessThan">
      <formula>0</formula>
    </cfRule>
  </conditionalFormatting>
  <conditionalFormatting sqref="F55">
    <cfRule type="cellIs" dxfId="12150" priority="1804" operator="lessThan">
      <formula>0</formula>
    </cfRule>
  </conditionalFormatting>
  <conditionalFormatting sqref="F55">
    <cfRule type="cellIs" dxfId="12149" priority="1803" operator="lessThan">
      <formula>0</formula>
    </cfRule>
  </conditionalFormatting>
  <conditionalFormatting sqref="F55">
    <cfRule type="cellIs" dxfId="12148" priority="1801" operator="lessThan">
      <formula>0</formula>
    </cfRule>
  </conditionalFormatting>
  <conditionalFormatting sqref="F55">
    <cfRule type="cellIs" dxfId="12147" priority="1802" operator="lessThan">
      <formula>0</formula>
    </cfRule>
  </conditionalFormatting>
  <conditionalFormatting sqref="F55">
    <cfRule type="cellIs" dxfId="12146" priority="1800" operator="lessThan">
      <formula>0</formula>
    </cfRule>
  </conditionalFormatting>
  <conditionalFormatting sqref="F55">
    <cfRule type="cellIs" dxfId="12145" priority="1799" operator="lessThan">
      <formula>0</formula>
    </cfRule>
  </conditionalFormatting>
  <conditionalFormatting sqref="F55">
    <cfRule type="cellIs" dxfId="12144" priority="1797" operator="lessThan">
      <formula>0</formula>
    </cfRule>
  </conditionalFormatting>
  <conditionalFormatting sqref="F55">
    <cfRule type="cellIs" dxfId="12143" priority="1798" operator="lessThan">
      <formula>0</formula>
    </cfRule>
  </conditionalFormatting>
  <conditionalFormatting sqref="F55">
    <cfRule type="cellIs" dxfId="12142" priority="1796" operator="lessThan">
      <formula>0</formula>
    </cfRule>
  </conditionalFormatting>
  <conditionalFormatting sqref="F55">
    <cfRule type="cellIs" dxfId="12141" priority="1795" operator="lessThan">
      <formula>0</formula>
    </cfRule>
  </conditionalFormatting>
  <conditionalFormatting sqref="F55">
    <cfRule type="cellIs" dxfId="12140" priority="1794" operator="lessThan">
      <formula>0</formula>
    </cfRule>
  </conditionalFormatting>
  <conditionalFormatting sqref="F55">
    <cfRule type="cellIs" dxfId="12139" priority="1792" operator="lessThan">
      <formula>0</formula>
    </cfRule>
  </conditionalFormatting>
  <conditionalFormatting sqref="F55">
    <cfRule type="cellIs" dxfId="12138" priority="1793" operator="lessThan">
      <formula>0</formula>
    </cfRule>
  </conditionalFormatting>
  <conditionalFormatting sqref="F55">
    <cfRule type="cellIs" dxfId="12137" priority="1791" operator="lessThan">
      <formula>0</formula>
    </cfRule>
  </conditionalFormatting>
  <conditionalFormatting sqref="F55">
    <cfRule type="cellIs" dxfId="12136" priority="1788" operator="lessThan">
      <formula>0</formula>
    </cfRule>
  </conditionalFormatting>
  <conditionalFormatting sqref="F55">
    <cfRule type="cellIs" dxfId="12135" priority="1787" operator="lessThan">
      <formula>0</formula>
    </cfRule>
  </conditionalFormatting>
  <conditionalFormatting sqref="F55">
    <cfRule type="cellIs" dxfId="12134" priority="1776" operator="lessThan">
      <formula>0</formula>
    </cfRule>
  </conditionalFormatting>
  <conditionalFormatting sqref="F55">
    <cfRule type="cellIs" dxfId="12133" priority="1774" operator="lessThan">
      <formula>0</formula>
    </cfRule>
  </conditionalFormatting>
  <conditionalFormatting sqref="F55">
    <cfRule type="cellIs" dxfId="12132" priority="1775" operator="lessThan">
      <formula>0</formula>
    </cfRule>
  </conditionalFormatting>
  <conditionalFormatting sqref="F55">
    <cfRule type="cellIs" dxfId="12131" priority="1773" operator="lessThan">
      <formula>0</formula>
    </cfRule>
  </conditionalFormatting>
  <conditionalFormatting sqref="F55">
    <cfRule type="cellIs" dxfId="12130" priority="1772" operator="lessThan">
      <formula>0</formula>
    </cfRule>
  </conditionalFormatting>
  <conditionalFormatting sqref="F55">
    <cfRule type="cellIs" dxfId="12129" priority="1771" operator="lessThan">
      <formula>0</formula>
    </cfRule>
  </conditionalFormatting>
  <conditionalFormatting sqref="F55">
    <cfRule type="cellIs" dxfId="12128" priority="1769" operator="lessThan">
      <formula>0</formula>
    </cfRule>
  </conditionalFormatting>
  <conditionalFormatting sqref="F55">
    <cfRule type="cellIs" dxfId="12127" priority="1770" operator="lessThan">
      <formula>0</formula>
    </cfRule>
  </conditionalFormatting>
  <conditionalFormatting sqref="F55">
    <cfRule type="cellIs" dxfId="12126" priority="1768" operator="lessThan">
      <formula>0</formula>
    </cfRule>
  </conditionalFormatting>
  <conditionalFormatting sqref="F55">
    <cfRule type="cellIs" dxfId="12125" priority="1767" operator="lessThan">
      <formula>0</formula>
    </cfRule>
  </conditionalFormatting>
  <conditionalFormatting sqref="I71:I72">
    <cfRule type="cellIs" dxfId="12124" priority="3650" operator="lessThan">
      <formula>0</formula>
    </cfRule>
  </conditionalFormatting>
  <conditionalFormatting sqref="H71:H72">
    <cfRule type="cellIs" dxfId="12123" priority="3648" operator="lessThan">
      <formula>0</formula>
    </cfRule>
  </conditionalFormatting>
  <conditionalFormatting sqref="H71:H72">
    <cfRule type="cellIs" dxfId="12122" priority="3649" operator="lessThan">
      <formula>0</formula>
    </cfRule>
  </conditionalFormatting>
  <conditionalFormatting sqref="H71:H72">
    <cfRule type="cellIs" dxfId="12121" priority="3647" operator="lessThan">
      <formula>0</formula>
    </cfRule>
  </conditionalFormatting>
  <conditionalFormatting sqref="H71:H72">
    <cfRule type="cellIs" dxfId="12120" priority="3646" operator="lessThan">
      <formula>0</formula>
    </cfRule>
  </conditionalFormatting>
  <conditionalFormatting sqref="H71:H72">
    <cfRule type="cellIs" dxfId="12119" priority="3645" operator="lessThan">
      <formula>0</formula>
    </cfRule>
  </conditionalFormatting>
  <conditionalFormatting sqref="H71:H72">
    <cfRule type="cellIs" dxfId="12118" priority="3644" operator="lessThan">
      <formula>0</formula>
    </cfRule>
  </conditionalFormatting>
  <conditionalFormatting sqref="H71:H72">
    <cfRule type="cellIs" dxfId="12117" priority="3643" operator="lessThan">
      <formula>0</formula>
    </cfRule>
  </conditionalFormatting>
  <conditionalFormatting sqref="H71:H72">
    <cfRule type="cellIs" dxfId="12116" priority="3638" operator="lessThan">
      <formula>0</formula>
    </cfRule>
  </conditionalFormatting>
  <conditionalFormatting sqref="H71:H72">
    <cfRule type="cellIs" dxfId="12115" priority="3639" operator="lessThan">
      <formula>0</formula>
    </cfRule>
  </conditionalFormatting>
  <conditionalFormatting sqref="H71:H72">
    <cfRule type="cellIs" dxfId="12114" priority="3642" operator="lessThan">
      <formula>0</formula>
    </cfRule>
  </conditionalFormatting>
  <conditionalFormatting sqref="H71:H72">
    <cfRule type="cellIs" dxfId="12113" priority="3641" operator="lessThan">
      <formula>0</formula>
    </cfRule>
  </conditionalFormatting>
  <conditionalFormatting sqref="H71:H72">
    <cfRule type="cellIs" dxfId="12112" priority="3640" operator="lessThan">
      <formula>0</formula>
    </cfRule>
  </conditionalFormatting>
  <conditionalFormatting sqref="H71:H72">
    <cfRule type="cellIs" dxfId="12111" priority="3636" operator="lessThan">
      <formula>0</formula>
    </cfRule>
  </conditionalFormatting>
  <conditionalFormatting sqref="H71:H72">
    <cfRule type="cellIs" dxfId="12110" priority="3635" operator="lessThan">
      <formula>0</formula>
    </cfRule>
  </conditionalFormatting>
  <conditionalFormatting sqref="H71:H72">
    <cfRule type="cellIs" dxfId="12109" priority="3637" operator="lessThan">
      <formula>0</formula>
    </cfRule>
  </conditionalFormatting>
  <conditionalFormatting sqref="H71:H72">
    <cfRule type="cellIs" dxfId="12108" priority="3634" operator="lessThan">
      <formula>0</formula>
    </cfRule>
  </conditionalFormatting>
  <conditionalFormatting sqref="H71:H72">
    <cfRule type="cellIs" dxfId="12107" priority="3633" operator="lessThan">
      <formula>0</formula>
    </cfRule>
  </conditionalFormatting>
  <conditionalFormatting sqref="H71:H72">
    <cfRule type="cellIs" dxfId="12106" priority="3626" operator="lessThan">
      <formula>0</formula>
    </cfRule>
  </conditionalFormatting>
  <conditionalFormatting sqref="H71:H72">
    <cfRule type="cellIs" dxfId="12105" priority="3627" operator="lessThan">
      <formula>0</formula>
    </cfRule>
  </conditionalFormatting>
  <conditionalFormatting sqref="H71:H72">
    <cfRule type="cellIs" dxfId="12104" priority="3630" operator="lessThan">
      <formula>0</formula>
    </cfRule>
  </conditionalFormatting>
  <conditionalFormatting sqref="H71:H72">
    <cfRule type="cellIs" dxfId="12103" priority="3629" operator="lessThan">
      <formula>0</formula>
    </cfRule>
  </conditionalFormatting>
  <conditionalFormatting sqref="H71:H72">
    <cfRule type="cellIs" dxfId="12102" priority="3628" operator="lessThan">
      <formula>0</formula>
    </cfRule>
  </conditionalFormatting>
  <conditionalFormatting sqref="H71:H72">
    <cfRule type="cellIs" dxfId="12101" priority="3632" operator="lessThan">
      <formula>0</formula>
    </cfRule>
  </conditionalFormatting>
  <conditionalFormatting sqref="H71:H72">
    <cfRule type="cellIs" dxfId="12100" priority="3631" operator="lessThan">
      <formula>0</formula>
    </cfRule>
  </conditionalFormatting>
  <conditionalFormatting sqref="H71:H72">
    <cfRule type="cellIs" dxfId="12099" priority="3620" operator="lessThan">
      <formula>0</formula>
    </cfRule>
  </conditionalFormatting>
  <conditionalFormatting sqref="H71:H72">
    <cfRule type="cellIs" dxfId="12098" priority="3625" operator="lessThan">
      <formula>0</formula>
    </cfRule>
  </conditionalFormatting>
  <conditionalFormatting sqref="H71:H72">
    <cfRule type="cellIs" dxfId="12097" priority="3623" operator="lessThan">
      <formula>0</formula>
    </cfRule>
  </conditionalFormatting>
  <conditionalFormatting sqref="H71:H72">
    <cfRule type="cellIs" dxfId="12096" priority="3624" operator="lessThan">
      <formula>0</formula>
    </cfRule>
  </conditionalFormatting>
  <conditionalFormatting sqref="H71:H72">
    <cfRule type="cellIs" dxfId="12095" priority="3622" operator="lessThan">
      <formula>0</formula>
    </cfRule>
  </conditionalFormatting>
  <conditionalFormatting sqref="H71:H72">
    <cfRule type="cellIs" dxfId="12094" priority="3621" operator="lessThan">
      <formula>0</formula>
    </cfRule>
  </conditionalFormatting>
  <conditionalFormatting sqref="H71:H72">
    <cfRule type="cellIs" dxfId="12093" priority="3618" operator="lessThan">
      <formula>0</formula>
    </cfRule>
  </conditionalFormatting>
  <conditionalFormatting sqref="H71:H72">
    <cfRule type="cellIs" dxfId="12092" priority="3619" operator="lessThan">
      <formula>0</formula>
    </cfRule>
  </conditionalFormatting>
  <conditionalFormatting sqref="H71:H72">
    <cfRule type="cellIs" dxfId="12091" priority="3614" operator="lessThan">
      <formula>0</formula>
    </cfRule>
  </conditionalFormatting>
  <conditionalFormatting sqref="H71:H72">
    <cfRule type="cellIs" dxfId="12090" priority="3613" operator="lessThan">
      <formula>0</formula>
    </cfRule>
  </conditionalFormatting>
  <conditionalFormatting sqref="H71:H72">
    <cfRule type="cellIs" dxfId="12089" priority="3617" operator="lessThan">
      <formula>0</formula>
    </cfRule>
  </conditionalFormatting>
  <conditionalFormatting sqref="H71:H72">
    <cfRule type="cellIs" dxfId="12088" priority="3616" operator="lessThan">
      <formula>0</formula>
    </cfRule>
  </conditionalFormatting>
  <conditionalFormatting sqref="H71:H72">
    <cfRule type="cellIs" dxfId="12087" priority="3615" operator="lessThan">
      <formula>0</formula>
    </cfRule>
  </conditionalFormatting>
  <conditionalFormatting sqref="H71:H72">
    <cfRule type="cellIs" dxfId="12086" priority="3609" operator="lessThan">
      <formula>0</formula>
    </cfRule>
  </conditionalFormatting>
  <conditionalFormatting sqref="H71:H72">
    <cfRule type="cellIs" dxfId="12085" priority="3608" operator="lessThan">
      <formula>0</formula>
    </cfRule>
  </conditionalFormatting>
  <conditionalFormatting sqref="H71:H72">
    <cfRule type="cellIs" dxfId="12084" priority="3605" operator="lessThan">
      <formula>0</formula>
    </cfRule>
  </conditionalFormatting>
  <conditionalFormatting sqref="H71:H72">
    <cfRule type="cellIs" dxfId="12083" priority="3612" operator="lessThan">
      <formula>0</formula>
    </cfRule>
  </conditionalFormatting>
  <conditionalFormatting sqref="H71:H72">
    <cfRule type="cellIs" dxfId="12082" priority="3611" operator="lessThan">
      <formula>0</formula>
    </cfRule>
  </conditionalFormatting>
  <conditionalFormatting sqref="H71:H72">
    <cfRule type="cellIs" dxfId="12081" priority="3610" operator="lessThan">
      <formula>0</formula>
    </cfRule>
  </conditionalFormatting>
  <conditionalFormatting sqref="H71:H72">
    <cfRule type="cellIs" dxfId="12080" priority="3600" operator="lessThan">
      <formula>0</formula>
    </cfRule>
  </conditionalFormatting>
  <conditionalFormatting sqref="H71:H72">
    <cfRule type="cellIs" dxfId="12079" priority="3606" operator="lessThan">
      <formula>0</formula>
    </cfRule>
  </conditionalFormatting>
  <conditionalFormatting sqref="H71:H72">
    <cfRule type="cellIs" dxfId="12078" priority="3607" operator="lessThan">
      <formula>0</formula>
    </cfRule>
  </conditionalFormatting>
  <conditionalFormatting sqref="H71:H72">
    <cfRule type="cellIs" dxfId="12077" priority="3603" operator="lessThan">
      <formula>0</formula>
    </cfRule>
  </conditionalFormatting>
  <conditionalFormatting sqref="H71:H72">
    <cfRule type="cellIs" dxfId="12076" priority="3604" operator="lessThan">
      <formula>0</formula>
    </cfRule>
  </conditionalFormatting>
  <conditionalFormatting sqref="H71:H72">
    <cfRule type="cellIs" dxfId="12075" priority="3602" operator="lessThan">
      <formula>0</formula>
    </cfRule>
  </conditionalFormatting>
  <conditionalFormatting sqref="H71:H72">
    <cfRule type="cellIs" dxfId="12074" priority="3601" operator="lessThan">
      <formula>0</formula>
    </cfRule>
  </conditionalFormatting>
  <conditionalFormatting sqref="H71:H72">
    <cfRule type="cellIs" dxfId="12073" priority="3599" operator="lessThan">
      <formula>0</formula>
    </cfRule>
  </conditionalFormatting>
  <conditionalFormatting sqref="H71:H72">
    <cfRule type="cellIs" dxfId="12072" priority="3598" operator="lessThan">
      <formula>0</formula>
    </cfRule>
  </conditionalFormatting>
  <conditionalFormatting sqref="H71:H72">
    <cfRule type="cellIs" dxfId="12071" priority="3597" operator="lessThan">
      <formula>0</formula>
    </cfRule>
  </conditionalFormatting>
  <conditionalFormatting sqref="H71:H72">
    <cfRule type="cellIs" dxfId="12070" priority="3595" operator="lessThan">
      <formula>0</formula>
    </cfRule>
  </conditionalFormatting>
  <conditionalFormatting sqref="H71:H72">
    <cfRule type="cellIs" dxfId="12069" priority="3596" operator="lessThan">
      <formula>0</formula>
    </cfRule>
  </conditionalFormatting>
  <conditionalFormatting sqref="H71:H72">
    <cfRule type="cellIs" dxfId="12068" priority="3594" operator="lessThan">
      <formula>0</formula>
    </cfRule>
  </conditionalFormatting>
  <conditionalFormatting sqref="H71:H72">
    <cfRule type="cellIs" dxfId="12067" priority="3592" operator="lessThan">
      <formula>0</formula>
    </cfRule>
  </conditionalFormatting>
  <conditionalFormatting sqref="H71:H72">
    <cfRule type="cellIs" dxfId="12066" priority="3593" operator="lessThan">
      <formula>0</formula>
    </cfRule>
  </conditionalFormatting>
  <conditionalFormatting sqref="H71:H72">
    <cfRule type="cellIs" dxfId="12065" priority="3589" operator="lessThan">
      <formula>0</formula>
    </cfRule>
  </conditionalFormatting>
  <conditionalFormatting sqref="H71:H72">
    <cfRule type="cellIs" dxfId="12064" priority="3588" operator="lessThan">
      <formula>0</formula>
    </cfRule>
  </conditionalFormatting>
  <conditionalFormatting sqref="H71:H72">
    <cfRule type="cellIs" dxfId="12063" priority="3587" operator="lessThan">
      <formula>0</formula>
    </cfRule>
  </conditionalFormatting>
  <conditionalFormatting sqref="H71:H72">
    <cfRule type="cellIs" dxfId="12062" priority="3591" operator="lessThan">
      <formula>0</formula>
    </cfRule>
  </conditionalFormatting>
  <conditionalFormatting sqref="H71:H72">
    <cfRule type="cellIs" dxfId="12061" priority="3590" operator="lessThan">
      <formula>0</formula>
    </cfRule>
  </conditionalFormatting>
  <conditionalFormatting sqref="L71:L74 L80 L76">
    <cfRule type="cellIs" dxfId="12060" priority="3048" operator="lessThan">
      <formula>0</formula>
    </cfRule>
  </conditionalFormatting>
  <conditionalFormatting sqref="L71:L74 L80 L76">
    <cfRule type="cellIs" dxfId="12059" priority="3047" operator="lessThan">
      <formula>0</formula>
    </cfRule>
  </conditionalFormatting>
  <conditionalFormatting sqref="L71:L74 L80 L76">
    <cfRule type="cellIs" dxfId="12058" priority="3045" operator="lessThan">
      <formula>0</formula>
    </cfRule>
  </conditionalFormatting>
  <conditionalFormatting sqref="L71:L74 L80 L76">
    <cfRule type="cellIs" dxfId="12057" priority="3046" operator="lessThan">
      <formula>0</formula>
    </cfRule>
  </conditionalFormatting>
  <conditionalFormatting sqref="L71:L74 L80 L76">
    <cfRule type="cellIs" dxfId="12056" priority="3044" operator="lessThan">
      <formula>0</formula>
    </cfRule>
  </conditionalFormatting>
  <conditionalFormatting sqref="L71:L74 L80 L76">
    <cfRule type="cellIs" dxfId="12055" priority="3061" operator="lessThan">
      <formula>0</formula>
    </cfRule>
  </conditionalFormatting>
  <conditionalFormatting sqref="L71:L74 L80 L76">
    <cfRule type="cellIs" dxfId="12054" priority="3062" operator="lessThan">
      <formula>0</formula>
    </cfRule>
  </conditionalFormatting>
  <conditionalFormatting sqref="L71:L74 L80 L76">
    <cfRule type="cellIs" dxfId="12053" priority="3060" operator="lessThan">
      <formula>0</formula>
    </cfRule>
  </conditionalFormatting>
  <conditionalFormatting sqref="L71:L74 L80 L76">
    <cfRule type="cellIs" dxfId="12052" priority="3073" operator="lessThan">
      <formula>0</formula>
    </cfRule>
  </conditionalFormatting>
  <conditionalFormatting sqref="L71:L74 L80 L76">
    <cfRule type="cellIs" dxfId="12051" priority="3058" operator="lessThan">
      <formula>0</formula>
    </cfRule>
  </conditionalFormatting>
  <conditionalFormatting sqref="L71:L74 L80 L76">
    <cfRule type="cellIs" dxfId="12050" priority="3056" operator="lessThan">
      <formula>0</formula>
    </cfRule>
  </conditionalFormatting>
  <conditionalFormatting sqref="L71:L74 L80 L76">
    <cfRule type="cellIs" dxfId="12049" priority="3057" operator="lessThan">
      <formula>0</formula>
    </cfRule>
  </conditionalFormatting>
  <conditionalFormatting sqref="L71:L74 L80 L76">
    <cfRule type="cellIs" dxfId="12048" priority="3055" operator="lessThan">
      <formula>0</formula>
    </cfRule>
  </conditionalFormatting>
  <conditionalFormatting sqref="M71:M74 M80 M76">
    <cfRule type="cellIs" dxfId="12047" priority="3074" operator="lessThan">
      <formula>0</formula>
    </cfRule>
  </conditionalFormatting>
  <conditionalFormatting sqref="L71:L74 L80 L76">
    <cfRule type="cellIs" dxfId="12046" priority="3071" operator="lessThan">
      <formula>0</formula>
    </cfRule>
  </conditionalFormatting>
  <conditionalFormatting sqref="L71:L74 L80 L76">
    <cfRule type="cellIs" dxfId="12045" priority="3070" operator="lessThan">
      <formula>0</formula>
    </cfRule>
  </conditionalFormatting>
  <conditionalFormatting sqref="L71:L74 L80 L76">
    <cfRule type="cellIs" dxfId="12044" priority="3072" operator="lessThan">
      <formula>0</formula>
    </cfRule>
  </conditionalFormatting>
  <conditionalFormatting sqref="L71:L74 L80 L76">
    <cfRule type="cellIs" dxfId="12043" priority="3069" operator="lessThan">
      <formula>0</formula>
    </cfRule>
  </conditionalFormatting>
  <conditionalFormatting sqref="L71:L74 L80 L76">
    <cfRule type="cellIs" dxfId="12042" priority="3068" operator="lessThan">
      <formula>0</formula>
    </cfRule>
  </conditionalFormatting>
  <conditionalFormatting sqref="L71:L74 L80 L76">
    <cfRule type="cellIs" dxfId="12041" priority="3067" operator="lessThan">
      <formula>0</formula>
    </cfRule>
  </conditionalFormatting>
  <conditionalFormatting sqref="L71:L74 L80 L76">
    <cfRule type="cellIs" dxfId="12040" priority="3066" operator="lessThan">
      <formula>0</formula>
    </cfRule>
  </conditionalFormatting>
  <conditionalFormatting sqref="L71:L74 L80 L76">
    <cfRule type="cellIs" dxfId="12039" priority="3065" operator="lessThan">
      <formula>0</formula>
    </cfRule>
  </conditionalFormatting>
  <conditionalFormatting sqref="L71:L74 L80 L76">
    <cfRule type="cellIs" dxfId="12038" priority="3064" operator="lessThan">
      <formula>0</formula>
    </cfRule>
  </conditionalFormatting>
  <conditionalFormatting sqref="L71:L74 L80 L76">
    <cfRule type="cellIs" dxfId="12037" priority="3063" operator="lessThan">
      <formula>0</formula>
    </cfRule>
  </conditionalFormatting>
  <conditionalFormatting sqref="L71:L74 L80 L76">
    <cfRule type="cellIs" dxfId="12036" priority="3051" operator="lessThan">
      <formula>0</formula>
    </cfRule>
  </conditionalFormatting>
  <conditionalFormatting sqref="L71:L74 L80 L76">
    <cfRule type="cellIs" dxfId="12035" priority="3054" operator="lessThan">
      <formula>0</formula>
    </cfRule>
  </conditionalFormatting>
  <conditionalFormatting sqref="L71:L74 L80 L76">
    <cfRule type="cellIs" dxfId="12034" priority="3059" operator="lessThan">
      <formula>0</formula>
    </cfRule>
  </conditionalFormatting>
  <conditionalFormatting sqref="L71:L74 L80 L76">
    <cfRule type="cellIs" dxfId="12033" priority="3053" operator="lessThan">
      <formula>0</formula>
    </cfRule>
  </conditionalFormatting>
  <conditionalFormatting sqref="L71:L74 L80 L76">
    <cfRule type="cellIs" dxfId="12032" priority="3052" operator="lessThan">
      <formula>0</formula>
    </cfRule>
  </conditionalFormatting>
  <conditionalFormatting sqref="L71:L74 L80 L76">
    <cfRule type="cellIs" dxfId="12031" priority="3050" operator="lessThan">
      <formula>0</formula>
    </cfRule>
  </conditionalFormatting>
  <conditionalFormatting sqref="L71:L74 L80 L76">
    <cfRule type="cellIs" dxfId="12030" priority="3049" operator="lessThan">
      <formula>0</formula>
    </cfRule>
  </conditionalFormatting>
  <conditionalFormatting sqref="L71:L74 L80 L76">
    <cfRule type="cellIs" dxfId="12029" priority="3042" operator="lessThan">
      <formula>0</formula>
    </cfRule>
  </conditionalFormatting>
  <conditionalFormatting sqref="L71:L74 L80 L76">
    <cfRule type="cellIs" dxfId="12028" priority="3041" operator="lessThan">
      <formula>0</formula>
    </cfRule>
  </conditionalFormatting>
  <conditionalFormatting sqref="L71:L74 L80 L76">
    <cfRule type="cellIs" dxfId="12027" priority="3043" operator="lessThan">
      <formula>0</formula>
    </cfRule>
  </conditionalFormatting>
  <conditionalFormatting sqref="L71:L74 L80 L76">
    <cfRule type="cellIs" dxfId="12026" priority="3040" operator="lessThan">
      <formula>0</formula>
    </cfRule>
  </conditionalFormatting>
  <conditionalFormatting sqref="L71:L74 L80 L76">
    <cfRule type="cellIs" dxfId="12025" priority="3039" operator="lessThan">
      <formula>0</formula>
    </cfRule>
  </conditionalFormatting>
  <conditionalFormatting sqref="L71:L74 L80 L76">
    <cfRule type="cellIs" dxfId="12024" priority="3038" operator="lessThan">
      <formula>0</formula>
    </cfRule>
  </conditionalFormatting>
  <conditionalFormatting sqref="L71:L74 L80 L76">
    <cfRule type="cellIs" dxfId="12023" priority="3037" operator="lessThan">
      <formula>0</formula>
    </cfRule>
  </conditionalFormatting>
  <conditionalFormatting sqref="L71:L74 L80 L76">
    <cfRule type="cellIs" dxfId="12022" priority="3036" operator="lessThan">
      <formula>0</formula>
    </cfRule>
  </conditionalFormatting>
  <conditionalFormatting sqref="L71:L74 L80 L76">
    <cfRule type="cellIs" dxfId="12021" priority="3035" operator="lessThan">
      <formula>0</formula>
    </cfRule>
  </conditionalFormatting>
  <conditionalFormatting sqref="L71:L74 L80 L76">
    <cfRule type="cellIs" dxfId="12020" priority="3034" operator="lessThan">
      <formula>0</formula>
    </cfRule>
  </conditionalFormatting>
  <conditionalFormatting sqref="L71:L74 L80 L76">
    <cfRule type="cellIs" dxfId="12019" priority="3033" operator="lessThan">
      <formula>0</formula>
    </cfRule>
  </conditionalFormatting>
  <conditionalFormatting sqref="L71:L74 L80 L76">
    <cfRule type="cellIs" dxfId="12018" priority="3031" operator="lessThan">
      <formula>0</formula>
    </cfRule>
  </conditionalFormatting>
  <conditionalFormatting sqref="L71:L74 L80 L76">
    <cfRule type="cellIs" dxfId="12017" priority="3032" operator="lessThan">
      <formula>0</formula>
    </cfRule>
  </conditionalFormatting>
  <conditionalFormatting sqref="L71:L74 L80 L76">
    <cfRule type="cellIs" dxfId="12016" priority="3030" operator="lessThan">
      <formula>0</formula>
    </cfRule>
  </conditionalFormatting>
  <conditionalFormatting sqref="L71:L74 L80 L76">
    <cfRule type="cellIs" dxfId="12015" priority="3029" operator="lessThan">
      <formula>0</formula>
    </cfRule>
  </conditionalFormatting>
  <conditionalFormatting sqref="L71:L74 L80 L76">
    <cfRule type="cellIs" dxfId="12014" priority="3028" operator="lessThan">
      <formula>0</formula>
    </cfRule>
  </conditionalFormatting>
  <conditionalFormatting sqref="L71:L74 L80 L76">
    <cfRule type="cellIs" dxfId="12013" priority="3026" operator="lessThan">
      <formula>0</formula>
    </cfRule>
  </conditionalFormatting>
  <conditionalFormatting sqref="L71:L74 L80 L76">
    <cfRule type="cellIs" dxfId="12012" priority="3027" operator="lessThan">
      <formula>0</formula>
    </cfRule>
  </conditionalFormatting>
  <conditionalFormatting sqref="L71:L74 L80 L76">
    <cfRule type="cellIs" dxfId="12011" priority="3025" operator="lessThan">
      <formula>0</formula>
    </cfRule>
  </conditionalFormatting>
  <conditionalFormatting sqref="L71:L74 L80 L76">
    <cfRule type="cellIs" dxfId="12010" priority="3024" operator="lessThan">
      <formula>0</formula>
    </cfRule>
  </conditionalFormatting>
  <conditionalFormatting sqref="L71:L74 L80 L76">
    <cfRule type="cellIs" dxfId="12009" priority="3023" operator="lessThan">
      <formula>0</formula>
    </cfRule>
  </conditionalFormatting>
  <conditionalFormatting sqref="L71:L74 L80 L76">
    <cfRule type="cellIs" dxfId="12008" priority="3021" operator="lessThan">
      <formula>0</formula>
    </cfRule>
  </conditionalFormatting>
  <conditionalFormatting sqref="L71:L74 L80 L76">
    <cfRule type="cellIs" dxfId="12007" priority="3022" operator="lessThan">
      <formula>0</formula>
    </cfRule>
  </conditionalFormatting>
  <conditionalFormatting sqref="L71:L74 L80 L76">
    <cfRule type="cellIs" dxfId="12006" priority="3020" operator="lessThan">
      <formula>0</formula>
    </cfRule>
  </conditionalFormatting>
  <conditionalFormatting sqref="L71:L74 L80 L76">
    <cfRule type="cellIs" dxfId="12005" priority="3019" operator="lessThan">
      <formula>0</formula>
    </cfRule>
  </conditionalFormatting>
  <conditionalFormatting sqref="L71:L74 L80 L76">
    <cfRule type="cellIs" dxfId="12004" priority="3017" operator="lessThan">
      <formula>0</formula>
    </cfRule>
  </conditionalFormatting>
  <conditionalFormatting sqref="L71:L74 L80 L76">
    <cfRule type="cellIs" dxfId="12003" priority="3018" operator="lessThan">
      <formula>0</formula>
    </cfRule>
  </conditionalFormatting>
  <conditionalFormatting sqref="L71:L74 L80 L76">
    <cfRule type="cellIs" dxfId="12002" priority="3016" operator="lessThan">
      <formula>0</formula>
    </cfRule>
  </conditionalFormatting>
  <conditionalFormatting sqref="L71:L74 L80 L76">
    <cfRule type="cellIs" dxfId="12001" priority="3015" operator="lessThan">
      <formula>0</formula>
    </cfRule>
  </conditionalFormatting>
  <conditionalFormatting sqref="L71:L74 L80 L76">
    <cfRule type="cellIs" dxfId="12000" priority="3014" operator="lessThan">
      <formula>0</formula>
    </cfRule>
  </conditionalFormatting>
  <conditionalFormatting sqref="L71:L74 L80 L76">
    <cfRule type="cellIs" dxfId="11999" priority="3012" operator="lessThan">
      <formula>0</formula>
    </cfRule>
  </conditionalFormatting>
  <conditionalFormatting sqref="L71:L74 L80 L76">
    <cfRule type="cellIs" dxfId="11998" priority="3013" operator="lessThan">
      <formula>0</formula>
    </cfRule>
  </conditionalFormatting>
  <conditionalFormatting sqref="L71:L74 L80 L76">
    <cfRule type="cellIs" dxfId="11997" priority="3011" operator="lessThan">
      <formula>0</formula>
    </cfRule>
  </conditionalFormatting>
  <conditionalFormatting sqref="L71:L74 L80 L76">
    <cfRule type="cellIs" dxfId="11996" priority="2984" operator="lessThan">
      <formula>0</formula>
    </cfRule>
  </conditionalFormatting>
  <conditionalFormatting sqref="L71:L74 L80 L76">
    <cfRule type="cellIs" dxfId="11995" priority="2983" operator="lessThan">
      <formula>0</formula>
    </cfRule>
  </conditionalFormatting>
  <conditionalFormatting sqref="L71:L74 L80 L76">
    <cfRule type="cellIs" dxfId="11994" priority="2981" operator="lessThan">
      <formula>0</formula>
    </cfRule>
  </conditionalFormatting>
  <conditionalFormatting sqref="L71:L74 L80 L76">
    <cfRule type="cellIs" dxfId="11993" priority="2982" operator="lessThan">
      <formula>0</formula>
    </cfRule>
  </conditionalFormatting>
  <conditionalFormatting sqref="L71:L74 L80 L76">
    <cfRule type="cellIs" dxfId="11992" priority="2980" operator="lessThan">
      <formula>0</formula>
    </cfRule>
  </conditionalFormatting>
  <conditionalFormatting sqref="L71:L74 L80 L76">
    <cfRule type="cellIs" dxfId="11991" priority="2997" operator="lessThan">
      <formula>0</formula>
    </cfRule>
  </conditionalFormatting>
  <conditionalFormatting sqref="L71:L74 L80 L76">
    <cfRule type="cellIs" dxfId="11990" priority="2998" operator="lessThan">
      <formula>0</formula>
    </cfRule>
  </conditionalFormatting>
  <conditionalFormatting sqref="L71:L74 L80 L76">
    <cfRule type="cellIs" dxfId="11989" priority="2996" operator="lessThan">
      <formula>0</formula>
    </cfRule>
  </conditionalFormatting>
  <conditionalFormatting sqref="L71:L74 L80 L76">
    <cfRule type="cellIs" dxfId="11988" priority="3009" operator="lessThan">
      <formula>0</formula>
    </cfRule>
  </conditionalFormatting>
  <conditionalFormatting sqref="L71:L74 L80 L76">
    <cfRule type="cellIs" dxfId="11987" priority="2994" operator="lessThan">
      <formula>0</formula>
    </cfRule>
  </conditionalFormatting>
  <conditionalFormatting sqref="L71:L74 L80 L76">
    <cfRule type="cellIs" dxfId="11986" priority="2992" operator="lessThan">
      <formula>0</formula>
    </cfRule>
  </conditionalFormatting>
  <conditionalFormatting sqref="L71:L74 L80 L76">
    <cfRule type="cellIs" dxfId="11985" priority="2993" operator="lessThan">
      <formula>0</formula>
    </cfRule>
  </conditionalFormatting>
  <conditionalFormatting sqref="L71:L74 L80 L76">
    <cfRule type="cellIs" dxfId="11984" priority="2991" operator="lessThan">
      <formula>0</formula>
    </cfRule>
  </conditionalFormatting>
  <conditionalFormatting sqref="M71:M74 M80 M76">
    <cfRule type="cellIs" dxfId="11983" priority="3010" operator="lessThan">
      <formula>0</formula>
    </cfRule>
  </conditionalFormatting>
  <conditionalFormatting sqref="L71:L74 L80 L76">
    <cfRule type="cellIs" dxfId="11982" priority="3007" operator="lessThan">
      <formula>0</formula>
    </cfRule>
  </conditionalFormatting>
  <conditionalFormatting sqref="L71:L74 L80 L76">
    <cfRule type="cellIs" dxfId="11981" priority="3006" operator="lessThan">
      <formula>0</formula>
    </cfRule>
  </conditionalFormatting>
  <conditionalFormatting sqref="L71:L74 L80 L76">
    <cfRule type="cellIs" dxfId="11980" priority="3008" operator="lessThan">
      <formula>0</formula>
    </cfRule>
  </conditionalFormatting>
  <conditionalFormatting sqref="L71:L74 L80 L76">
    <cfRule type="cellIs" dxfId="11979" priority="3005" operator="lessThan">
      <formula>0</formula>
    </cfRule>
  </conditionalFormatting>
  <conditionalFormatting sqref="L71:L74 L80 L76">
    <cfRule type="cellIs" dxfId="11978" priority="3004" operator="lessThan">
      <formula>0</formula>
    </cfRule>
  </conditionalFormatting>
  <conditionalFormatting sqref="L71:L74 L80 L76">
    <cfRule type="cellIs" dxfId="11977" priority="3003" operator="lessThan">
      <formula>0</formula>
    </cfRule>
  </conditionalFormatting>
  <conditionalFormatting sqref="L71:L74 L80 L76">
    <cfRule type="cellIs" dxfId="11976" priority="3002" operator="lessThan">
      <formula>0</formula>
    </cfRule>
  </conditionalFormatting>
  <conditionalFormatting sqref="L71:L74 L80 L76">
    <cfRule type="cellIs" dxfId="11975" priority="3001" operator="lessThan">
      <formula>0</formula>
    </cfRule>
  </conditionalFormatting>
  <conditionalFormatting sqref="L71:L74 L80 L76">
    <cfRule type="cellIs" dxfId="11974" priority="3000" operator="lessThan">
      <formula>0</formula>
    </cfRule>
  </conditionalFormatting>
  <conditionalFormatting sqref="L71:L74 L80 L76">
    <cfRule type="cellIs" dxfId="11973" priority="2999" operator="lessThan">
      <formula>0</formula>
    </cfRule>
  </conditionalFormatting>
  <conditionalFormatting sqref="L71:L74 L80 L76">
    <cfRule type="cellIs" dxfId="11972" priority="2987" operator="lessThan">
      <formula>0</formula>
    </cfRule>
  </conditionalFormatting>
  <conditionalFormatting sqref="L71:L74 L80 L76">
    <cfRule type="cellIs" dxfId="11971" priority="2990" operator="lessThan">
      <formula>0</formula>
    </cfRule>
  </conditionalFormatting>
  <conditionalFormatting sqref="L71:L74 L80 L76">
    <cfRule type="cellIs" dxfId="11970" priority="2995" operator="lessThan">
      <formula>0</formula>
    </cfRule>
  </conditionalFormatting>
  <conditionalFormatting sqref="L71:L74 L80 L76">
    <cfRule type="cellIs" dxfId="11969" priority="2989" operator="lessThan">
      <formula>0</formula>
    </cfRule>
  </conditionalFormatting>
  <conditionalFormatting sqref="L71:L74 L80 L76">
    <cfRule type="cellIs" dxfId="11968" priority="2988" operator="lessThan">
      <formula>0</formula>
    </cfRule>
  </conditionalFormatting>
  <conditionalFormatting sqref="L71:L74 L80 L76">
    <cfRule type="cellIs" dxfId="11967" priority="2986" operator="lessThan">
      <formula>0</formula>
    </cfRule>
  </conditionalFormatting>
  <conditionalFormatting sqref="L71:L74 L80 L76">
    <cfRule type="cellIs" dxfId="11966" priority="2985" operator="lessThan">
      <formula>0</formula>
    </cfRule>
  </conditionalFormatting>
  <conditionalFormatting sqref="L71:L74 L80 L76">
    <cfRule type="cellIs" dxfId="11965" priority="2978" operator="lessThan">
      <formula>0</formula>
    </cfRule>
  </conditionalFormatting>
  <conditionalFormatting sqref="L71:L74 L80 L76">
    <cfRule type="cellIs" dxfId="11964" priority="2977" operator="lessThan">
      <formula>0</formula>
    </cfRule>
  </conditionalFormatting>
  <conditionalFormatting sqref="L71:L74 L80 L76">
    <cfRule type="cellIs" dxfId="11963" priority="2979" operator="lessThan">
      <formula>0</formula>
    </cfRule>
  </conditionalFormatting>
  <conditionalFormatting sqref="L71:L74 L80 L76">
    <cfRule type="cellIs" dxfId="11962" priority="2976" operator="lessThan">
      <formula>0</formula>
    </cfRule>
  </conditionalFormatting>
  <conditionalFormatting sqref="L71:L74 L80 L76">
    <cfRule type="cellIs" dxfId="11961" priority="2975" operator="lessThan">
      <formula>0</formula>
    </cfRule>
  </conditionalFormatting>
  <conditionalFormatting sqref="L71:L74 L80 L76">
    <cfRule type="cellIs" dxfId="11960" priority="2974" operator="lessThan">
      <formula>0</formula>
    </cfRule>
  </conditionalFormatting>
  <conditionalFormatting sqref="L71:L74 L80 L76">
    <cfRule type="cellIs" dxfId="11959" priority="2973" operator="lessThan">
      <formula>0</formula>
    </cfRule>
  </conditionalFormatting>
  <conditionalFormatting sqref="L71:L74 L80 L76">
    <cfRule type="cellIs" dxfId="11958" priority="2972" operator="lessThan">
      <formula>0</formula>
    </cfRule>
  </conditionalFormatting>
  <conditionalFormatting sqref="L71:L74 L80 L76">
    <cfRule type="cellIs" dxfId="11957" priority="2971" operator="lessThan">
      <formula>0</formula>
    </cfRule>
  </conditionalFormatting>
  <conditionalFormatting sqref="L71:L74 L80 L76">
    <cfRule type="cellIs" dxfId="11956" priority="2970" operator="lessThan">
      <formula>0</formula>
    </cfRule>
  </conditionalFormatting>
  <conditionalFormatting sqref="L71:L74 L80 L76">
    <cfRule type="cellIs" dxfId="11955" priority="2969" operator="lessThan">
      <formula>0</formula>
    </cfRule>
  </conditionalFormatting>
  <conditionalFormatting sqref="L71:L74 L80 L76">
    <cfRule type="cellIs" dxfId="11954" priority="2967" operator="lessThan">
      <formula>0</formula>
    </cfRule>
  </conditionalFormatting>
  <conditionalFormatting sqref="L71:L74 L80 L76">
    <cfRule type="cellIs" dxfId="11953" priority="2968" operator="lessThan">
      <formula>0</formula>
    </cfRule>
  </conditionalFormatting>
  <conditionalFormatting sqref="L71:L74 L80 L76">
    <cfRule type="cellIs" dxfId="11952" priority="2966" operator="lessThan">
      <formula>0</formula>
    </cfRule>
  </conditionalFormatting>
  <conditionalFormatting sqref="L71:L74 L80 L76">
    <cfRule type="cellIs" dxfId="11951" priority="2965" operator="lessThan">
      <formula>0</formula>
    </cfRule>
  </conditionalFormatting>
  <conditionalFormatting sqref="L71:L74 L80 L76">
    <cfRule type="cellIs" dxfId="11950" priority="2964" operator="lessThan">
      <formula>0</formula>
    </cfRule>
  </conditionalFormatting>
  <conditionalFormatting sqref="L71:L74 L80 L76">
    <cfRule type="cellIs" dxfId="11949" priority="2962" operator="lessThan">
      <formula>0</formula>
    </cfRule>
  </conditionalFormatting>
  <conditionalFormatting sqref="L71:L74 L80 L76">
    <cfRule type="cellIs" dxfId="11948" priority="2963" operator="lessThan">
      <formula>0</formula>
    </cfRule>
  </conditionalFormatting>
  <conditionalFormatting sqref="L71:L74 L80 L76">
    <cfRule type="cellIs" dxfId="11947" priority="2961" operator="lessThan">
      <formula>0</formula>
    </cfRule>
  </conditionalFormatting>
  <conditionalFormatting sqref="L71:L74 L80 L76">
    <cfRule type="cellIs" dxfId="11946" priority="2960" operator="lessThan">
      <formula>0</formula>
    </cfRule>
  </conditionalFormatting>
  <conditionalFormatting sqref="L71:L74 L80 L76">
    <cfRule type="cellIs" dxfId="11945" priority="2959" operator="lessThan">
      <formula>0</formula>
    </cfRule>
  </conditionalFormatting>
  <conditionalFormatting sqref="L71:L74 L80 L76">
    <cfRule type="cellIs" dxfId="11944" priority="2957" operator="lessThan">
      <formula>0</formula>
    </cfRule>
  </conditionalFormatting>
  <conditionalFormatting sqref="L71:L74 L80 L76">
    <cfRule type="cellIs" dxfId="11943" priority="2958" operator="lessThan">
      <formula>0</formula>
    </cfRule>
  </conditionalFormatting>
  <conditionalFormatting sqref="L71:L74 L80 L76">
    <cfRule type="cellIs" dxfId="11942" priority="2956" operator="lessThan">
      <formula>0</formula>
    </cfRule>
  </conditionalFormatting>
  <conditionalFormatting sqref="L71:L74 L80 L76">
    <cfRule type="cellIs" dxfId="11941" priority="2955" operator="lessThan">
      <formula>0</formula>
    </cfRule>
  </conditionalFormatting>
  <conditionalFormatting sqref="L71:L74 L80 L76">
    <cfRule type="cellIs" dxfId="11940" priority="2953" operator="lessThan">
      <formula>0</formula>
    </cfRule>
  </conditionalFormatting>
  <conditionalFormatting sqref="L71:L74 L80 L76">
    <cfRule type="cellIs" dxfId="11939" priority="2954" operator="lessThan">
      <formula>0</formula>
    </cfRule>
  </conditionalFormatting>
  <conditionalFormatting sqref="L71:L74 L80 L76">
    <cfRule type="cellIs" dxfId="11938" priority="2952" operator="lessThan">
      <formula>0</formula>
    </cfRule>
  </conditionalFormatting>
  <conditionalFormatting sqref="L71:L74 L80 L76">
    <cfRule type="cellIs" dxfId="11937" priority="2951" operator="lessThan">
      <formula>0</formula>
    </cfRule>
  </conditionalFormatting>
  <conditionalFormatting sqref="L71:L74 L80 L76">
    <cfRule type="cellIs" dxfId="11936" priority="2950" operator="lessThan">
      <formula>0</formula>
    </cfRule>
  </conditionalFormatting>
  <conditionalFormatting sqref="L71:L74 L80 L76">
    <cfRule type="cellIs" dxfId="11935" priority="2948" operator="lessThan">
      <formula>0</formula>
    </cfRule>
  </conditionalFormatting>
  <conditionalFormatting sqref="L71:L74 L80 L76">
    <cfRule type="cellIs" dxfId="11934" priority="2949" operator="lessThan">
      <formula>0</formula>
    </cfRule>
  </conditionalFormatting>
  <conditionalFormatting sqref="L71:L74 L80 L76">
    <cfRule type="cellIs" dxfId="11933" priority="2947" operator="lessThan">
      <formula>0</formula>
    </cfRule>
  </conditionalFormatting>
  <conditionalFormatting sqref="C70:C73 C79:C82 C75:C77">
    <cfRule type="cellIs" dxfId="11932" priority="2946" operator="lessThan">
      <formula>0</formula>
    </cfRule>
  </conditionalFormatting>
  <conditionalFormatting sqref="C74">
    <cfRule type="cellIs" dxfId="11931" priority="2940" operator="lessThan">
      <formula>0</formula>
    </cfRule>
  </conditionalFormatting>
  <conditionalFormatting sqref="D70">
    <cfRule type="cellIs" dxfId="11930" priority="638" operator="lessThan">
      <formula>0</formula>
    </cfRule>
  </conditionalFormatting>
  <conditionalFormatting sqref="D72">
    <cfRule type="cellIs" dxfId="11929" priority="636" operator="lessThan">
      <formula>0</formula>
    </cfRule>
  </conditionalFormatting>
  <conditionalFormatting sqref="D71">
    <cfRule type="cellIs" dxfId="11928" priority="637" operator="lessThan">
      <formula>0</formula>
    </cfRule>
  </conditionalFormatting>
  <conditionalFormatting sqref="D74">
    <cfRule type="cellIs" dxfId="11927" priority="634" operator="lessThan">
      <formula>0</formula>
    </cfRule>
  </conditionalFormatting>
  <conditionalFormatting sqref="D75">
    <cfRule type="cellIs" dxfId="11926" priority="633" operator="lessThan">
      <formula>0</formula>
    </cfRule>
  </conditionalFormatting>
  <conditionalFormatting sqref="D73">
    <cfRule type="cellIs" dxfId="11925" priority="635" operator="lessThan">
      <formula>0</formula>
    </cfRule>
  </conditionalFormatting>
  <conditionalFormatting sqref="D76">
    <cfRule type="cellIs" dxfId="11924" priority="632" operator="lessThan">
      <formula>0</formula>
    </cfRule>
  </conditionalFormatting>
  <conditionalFormatting sqref="D78">
    <cfRule type="cellIs" dxfId="11923" priority="630" operator="lessThan">
      <formula>0</formula>
    </cfRule>
  </conditionalFormatting>
  <conditionalFormatting sqref="D77">
    <cfRule type="cellIs" dxfId="11922" priority="631" operator="lessThan">
      <formula>0</formula>
    </cfRule>
  </conditionalFormatting>
  <conditionalFormatting sqref="D80">
    <cfRule type="cellIs" dxfId="11921" priority="628" operator="lessThan">
      <formula>0</formula>
    </cfRule>
  </conditionalFormatting>
  <conditionalFormatting sqref="D79">
    <cfRule type="cellIs" dxfId="11920" priority="629" operator="lessThan">
      <formula>0</formula>
    </cfRule>
  </conditionalFormatting>
  <conditionalFormatting sqref="D83">
    <cfRule type="cellIs" dxfId="11919" priority="625" operator="lessThan">
      <formula>0</formula>
    </cfRule>
  </conditionalFormatting>
  <conditionalFormatting sqref="D82">
    <cfRule type="cellIs" dxfId="11918" priority="626" operator="lessThan">
      <formula>0</formula>
    </cfRule>
  </conditionalFormatting>
  <conditionalFormatting sqref="D81">
    <cfRule type="cellIs" dxfId="11917" priority="627" operator="lessThan">
      <formula>0</formula>
    </cfRule>
  </conditionalFormatting>
  <conditionalFormatting sqref="F51">
    <cfRule type="cellIs" dxfId="11916" priority="2576" operator="lessThan">
      <formula>0</formula>
    </cfRule>
  </conditionalFormatting>
  <conditionalFormatting sqref="F51">
    <cfRule type="cellIs" dxfId="11915" priority="2553" operator="lessThan">
      <formula>0</formula>
    </cfRule>
  </conditionalFormatting>
  <conditionalFormatting sqref="F51">
    <cfRule type="cellIs" dxfId="11914" priority="2552" operator="lessThan">
      <formula>0</formula>
    </cfRule>
  </conditionalFormatting>
  <conditionalFormatting sqref="F51">
    <cfRule type="cellIs" dxfId="11913" priority="2551" operator="lessThan">
      <formula>0</formula>
    </cfRule>
  </conditionalFormatting>
  <conditionalFormatting sqref="F51">
    <cfRule type="cellIs" dxfId="11912" priority="2550" operator="lessThan">
      <formula>0</formula>
    </cfRule>
  </conditionalFormatting>
  <conditionalFormatting sqref="F51">
    <cfRule type="cellIs" dxfId="11911" priority="2543" operator="lessThan">
      <formula>0</formula>
    </cfRule>
  </conditionalFormatting>
  <conditionalFormatting sqref="F51">
    <cfRule type="cellIs" dxfId="11910" priority="2536" operator="lessThan">
      <formula>0</formula>
    </cfRule>
  </conditionalFormatting>
  <conditionalFormatting sqref="F51">
    <cfRule type="cellIs" dxfId="11909" priority="2540" operator="lessThan">
      <formula>0</formula>
    </cfRule>
  </conditionalFormatting>
  <conditionalFormatting sqref="F51">
    <cfRule type="cellIs" dxfId="11908" priority="2542" operator="lessThan">
      <formula>0</formula>
    </cfRule>
  </conditionalFormatting>
  <conditionalFormatting sqref="F51">
    <cfRule type="cellIs" dxfId="11907" priority="2541" operator="lessThan">
      <formula>0</formula>
    </cfRule>
  </conditionalFormatting>
  <conditionalFormatting sqref="F51">
    <cfRule type="cellIs" dxfId="11906" priority="2539" operator="lessThan">
      <formula>0</formula>
    </cfRule>
  </conditionalFormatting>
  <conditionalFormatting sqref="F51">
    <cfRule type="cellIs" dxfId="11905" priority="2538" operator="lessThan">
      <formula>0</formula>
    </cfRule>
  </conditionalFormatting>
  <conditionalFormatting sqref="F51">
    <cfRule type="cellIs" dxfId="11904" priority="2537" operator="lessThan">
      <formula>0</formula>
    </cfRule>
  </conditionalFormatting>
  <conditionalFormatting sqref="F51">
    <cfRule type="cellIs" dxfId="11903" priority="2557" operator="lessThan">
      <formula>0</formula>
    </cfRule>
  </conditionalFormatting>
  <conditionalFormatting sqref="F51">
    <cfRule type="cellIs" dxfId="11902" priority="2556" operator="lessThan">
      <formula>0</formula>
    </cfRule>
  </conditionalFormatting>
  <conditionalFormatting sqref="F51">
    <cfRule type="cellIs" dxfId="11901" priority="2555" operator="lessThan">
      <formula>0</formula>
    </cfRule>
  </conditionalFormatting>
  <conditionalFormatting sqref="F51">
    <cfRule type="cellIs" dxfId="11900" priority="2554" operator="lessThan">
      <formula>0</formula>
    </cfRule>
  </conditionalFormatting>
  <conditionalFormatting sqref="F51">
    <cfRule type="cellIs" dxfId="11899" priority="2567" operator="lessThan">
      <formula>0</formula>
    </cfRule>
  </conditionalFormatting>
  <conditionalFormatting sqref="F51">
    <cfRule type="cellIs" dxfId="11898" priority="2575" operator="lessThan">
      <formula>0</formula>
    </cfRule>
  </conditionalFormatting>
  <conditionalFormatting sqref="F51">
    <cfRule type="cellIs" dxfId="11897" priority="2574" operator="lessThan">
      <formula>0</formula>
    </cfRule>
  </conditionalFormatting>
  <conditionalFormatting sqref="F51">
    <cfRule type="cellIs" dxfId="11896" priority="2572" operator="lessThan">
      <formula>0</formula>
    </cfRule>
  </conditionalFormatting>
  <conditionalFormatting sqref="F51">
    <cfRule type="cellIs" dxfId="11895" priority="2573" operator="lessThan">
      <formula>0</formula>
    </cfRule>
  </conditionalFormatting>
  <conditionalFormatting sqref="F51">
    <cfRule type="cellIs" dxfId="11894" priority="2571" operator="lessThan">
      <formula>0</formula>
    </cfRule>
  </conditionalFormatting>
  <conditionalFormatting sqref="F51">
    <cfRule type="cellIs" dxfId="11893" priority="2570" operator="lessThan">
      <formula>0</formula>
    </cfRule>
  </conditionalFormatting>
  <conditionalFormatting sqref="F51">
    <cfRule type="cellIs" dxfId="11892" priority="2568" operator="lessThan">
      <formula>0</formula>
    </cfRule>
  </conditionalFormatting>
  <conditionalFormatting sqref="F51">
    <cfRule type="cellIs" dxfId="11891" priority="2569" operator="lessThan">
      <formula>0</formula>
    </cfRule>
  </conditionalFormatting>
  <conditionalFormatting sqref="F51">
    <cfRule type="cellIs" dxfId="11890" priority="2566" operator="lessThan">
      <formula>0</formula>
    </cfRule>
  </conditionalFormatting>
  <conditionalFormatting sqref="F51">
    <cfRule type="cellIs" dxfId="11889" priority="2564" operator="lessThan">
      <formula>0</formula>
    </cfRule>
  </conditionalFormatting>
  <conditionalFormatting sqref="F51">
    <cfRule type="cellIs" dxfId="11888" priority="2565" operator="lessThan">
      <formula>0</formula>
    </cfRule>
  </conditionalFormatting>
  <conditionalFormatting sqref="F51">
    <cfRule type="cellIs" dxfId="11887" priority="2563" operator="lessThan">
      <formula>0</formula>
    </cfRule>
  </conditionalFormatting>
  <conditionalFormatting sqref="F51">
    <cfRule type="cellIs" dxfId="11886" priority="2562" operator="lessThan">
      <formula>0</formula>
    </cfRule>
  </conditionalFormatting>
  <conditionalFormatting sqref="F51">
    <cfRule type="cellIs" dxfId="11885" priority="2561" operator="lessThan">
      <formula>0</formula>
    </cfRule>
  </conditionalFormatting>
  <conditionalFormatting sqref="F51">
    <cfRule type="cellIs" dxfId="11884" priority="2559" operator="lessThan">
      <formula>0</formula>
    </cfRule>
  </conditionalFormatting>
  <conditionalFormatting sqref="F51">
    <cfRule type="cellIs" dxfId="11883" priority="2560" operator="lessThan">
      <formula>0</formula>
    </cfRule>
  </conditionalFormatting>
  <conditionalFormatting sqref="F51">
    <cfRule type="cellIs" dxfId="11882" priority="2558" operator="lessThan">
      <formula>0</formula>
    </cfRule>
  </conditionalFormatting>
  <conditionalFormatting sqref="F51">
    <cfRule type="cellIs" dxfId="11881" priority="2495" operator="lessThan">
      <formula>0</formula>
    </cfRule>
  </conditionalFormatting>
  <conditionalFormatting sqref="F51">
    <cfRule type="cellIs" dxfId="11880" priority="2544" operator="lessThan">
      <formula>0</formula>
    </cfRule>
  </conditionalFormatting>
  <conditionalFormatting sqref="F51">
    <cfRule type="cellIs" dxfId="11879" priority="2484" operator="lessThan">
      <formula>0</formula>
    </cfRule>
  </conditionalFormatting>
  <conditionalFormatting sqref="F51">
    <cfRule type="cellIs" dxfId="11878" priority="2483" operator="lessThan">
      <formula>0</formula>
    </cfRule>
  </conditionalFormatting>
  <conditionalFormatting sqref="F51">
    <cfRule type="cellIs" dxfId="11877" priority="2492" operator="lessThan">
      <formula>0</formula>
    </cfRule>
  </conditionalFormatting>
  <conditionalFormatting sqref="F51">
    <cfRule type="cellIs" dxfId="11876" priority="2491" operator="lessThan">
      <formula>0</formula>
    </cfRule>
  </conditionalFormatting>
  <conditionalFormatting sqref="F51">
    <cfRule type="cellIs" dxfId="11875" priority="2485" operator="lessThan">
      <formula>0</formula>
    </cfRule>
  </conditionalFormatting>
  <conditionalFormatting sqref="F51">
    <cfRule type="cellIs" dxfId="11874" priority="2482" operator="lessThan">
      <formula>0</formula>
    </cfRule>
  </conditionalFormatting>
  <conditionalFormatting sqref="F51">
    <cfRule type="cellIs" dxfId="11873" priority="2481" operator="lessThan">
      <formula>0</formula>
    </cfRule>
  </conditionalFormatting>
  <conditionalFormatting sqref="F51">
    <cfRule type="cellIs" dxfId="11872" priority="2480" operator="lessThan">
      <formula>0</formula>
    </cfRule>
  </conditionalFormatting>
  <conditionalFormatting sqref="F51">
    <cfRule type="cellIs" dxfId="11871" priority="2479" operator="lessThan">
      <formula>0</formula>
    </cfRule>
  </conditionalFormatting>
  <conditionalFormatting sqref="F51">
    <cfRule type="cellIs" dxfId="11870" priority="2478" operator="lessThan">
      <formula>0</formula>
    </cfRule>
  </conditionalFormatting>
  <conditionalFormatting sqref="F51">
    <cfRule type="cellIs" dxfId="11869" priority="2477" operator="lessThan">
      <formula>0</formula>
    </cfRule>
  </conditionalFormatting>
  <conditionalFormatting sqref="F51">
    <cfRule type="cellIs" dxfId="11868" priority="2475" operator="lessThan">
      <formula>0</formula>
    </cfRule>
  </conditionalFormatting>
  <conditionalFormatting sqref="F51">
    <cfRule type="cellIs" dxfId="11867" priority="2473" operator="lessThan">
      <formula>0</formula>
    </cfRule>
  </conditionalFormatting>
  <conditionalFormatting sqref="F51">
    <cfRule type="cellIs" dxfId="11866" priority="2474" operator="lessThan">
      <formula>0</formula>
    </cfRule>
  </conditionalFormatting>
  <conditionalFormatting sqref="F51">
    <cfRule type="cellIs" dxfId="11865" priority="2472" operator="lessThan">
      <formula>0</formula>
    </cfRule>
  </conditionalFormatting>
  <conditionalFormatting sqref="F51">
    <cfRule type="cellIs" dxfId="11864" priority="2549" operator="lessThan">
      <formula>0</formula>
    </cfRule>
  </conditionalFormatting>
  <conditionalFormatting sqref="F51">
    <cfRule type="cellIs" dxfId="11863" priority="2548" operator="lessThan">
      <formula>0</formula>
    </cfRule>
  </conditionalFormatting>
  <conditionalFormatting sqref="F51">
    <cfRule type="cellIs" dxfId="11862" priority="2546" operator="lessThan">
      <formula>0</formula>
    </cfRule>
  </conditionalFormatting>
  <conditionalFormatting sqref="F51">
    <cfRule type="cellIs" dxfId="11861" priority="2547" operator="lessThan">
      <formula>0</formula>
    </cfRule>
  </conditionalFormatting>
  <conditionalFormatting sqref="F51">
    <cfRule type="cellIs" dxfId="11860" priority="2545" operator="lessThan">
      <formula>0</formula>
    </cfRule>
  </conditionalFormatting>
  <conditionalFormatting sqref="F51">
    <cfRule type="cellIs" dxfId="11859" priority="2517" operator="lessThan">
      <formula>0</formula>
    </cfRule>
  </conditionalFormatting>
  <conditionalFormatting sqref="F51">
    <cfRule type="cellIs" dxfId="11858" priority="2515" operator="lessThan">
      <formula>0</formula>
    </cfRule>
  </conditionalFormatting>
  <conditionalFormatting sqref="F51">
    <cfRule type="cellIs" dxfId="11857" priority="2516" operator="lessThan">
      <formula>0</formula>
    </cfRule>
  </conditionalFormatting>
  <conditionalFormatting sqref="F51">
    <cfRule type="cellIs" dxfId="11856" priority="2514" operator="lessThan">
      <formula>0</formula>
    </cfRule>
  </conditionalFormatting>
  <conditionalFormatting sqref="F51">
    <cfRule type="cellIs" dxfId="11855" priority="2513" operator="lessThan">
      <formula>0</formula>
    </cfRule>
  </conditionalFormatting>
  <conditionalFormatting sqref="F51">
    <cfRule type="cellIs" dxfId="11854" priority="2512" operator="lessThan">
      <formula>0</formula>
    </cfRule>
  </conditionalFormatting>
  <conditionalFormatting sqref="F51">
    <cfRule type="cellIs" dxfId="11853" priority="2510" operator="lessThan">
      <formula>0</formula>
    </cfRule>
  </conditionalFormatting>
  <conditionalFormatting sqref="F51">
    <cfRule type="cellIs" dxfId="11852" priority="2511" operator="lessThan">
      <formula>0</formula>
    </cfRule>
  </conditionalFormatting>
  <conditionalFormatting sqref="F51">
    <cfRule type="cellIs" dxfId="11851" priority="2476" operator="lessThan">
      <formula>0</formula>
    </cfRule>
  </conditionalFormatting>
  <conditionalFormatting sqref="F51">
    <cfRule type="cellIs" dxfId="11850" priority="2494" operator="lessThan">
      <formula>0</formula>
    </cfRule>
  </conditionalFormatting>
  <conditionalFormatting sqref="F51">
    <cfRule type="cellIs" dxfId="11849" priority="2493" operator="lessThan">
      <formula>0</formula>
    </cfRule>
  </conditionalFormatting>
  <conditionalFormatting sqref="F51">
    <cfRule type="cellIs" dxfId="11848" priority="2490" operator="lessThan">
      <formula>0</formula>
    </cfRule>
  </conditionalFormatting>
  <conditionalFormatting sqref="F51">
    <cfRule type="cellIs" dxfId="11847" priority="2489" operator="lessThan">
      <formula>0</formula>
    </cfRule>
  </conditionalFormatting>
  <conditionalFormatting sqref="F51">
    <cfRule type="cellIs" dxfId="11846" priority="2487" operator="lessThan">
      <formula>0</formula>
    </cfRule>
  </conditionalFormatting>
  <conditionalFormatting sqref="F51">
    <cfRule type="cellIs" dxfId="11845" priority="2488" operator="lessThan">
      <formula>0</formula>
    </cfRule>
  </conditionalFormatting>
  <conditionalFormatting sqref="F51">
    <cfRule type="cellIs" dxfId="11844" priority="2486" operator="lessThan">
      <formula>0</formula>
    </cfRule>
  </conditionalFormatting>
  <conditionalFormatting sqref="F51">
    <cfRule type="cellIs" dxfId="11843" priority="2470" operator="lessThan">
      <formula>0</formula>
    </cfRule>
  </conditionalFormatting>
  <conditionalFormatting sqref="F51">
    <cfRule type="cellIs" dxfId="11842" priority="2471" operator="lessThan">
      <formula>0</formula>
    </cfRule>
  </conditionalFormatting>
  <conditionalFormatting sqref="F51">
    <cfRule type="cellIs" dxfId="11841" priority="2469" operator="lessThan">
      <formula>0</formula>
    </cfRule>
  </conditionalFormatting>
  <conditionalFormatting sqref="F51">
    <cfRule type="cellIs" dxfId="11840" priority="2461" operator="lessThan">
      <formula>0</formula>
    </cfRule>
  </conditionalFormatting>
  <conditionalFormatting sqref="F51">
    <cfRule type="cellIs" dxfId="11839" priority="2460" operator="lessThan">
      <formula>0</formula>
    </cfRule>
  </conditionalFormatting>
  <conditionalFormatting sqref="F51">
    <cfRule type="cellIs" dxfId="11838" priority="2457" operator="lessThan">
      <formula>0</formula>
    </cfRule>
  </conditionalFormatting>
  <conditionalFormatting sqref="F51">
    <cfRule type="cellIs" dxfId="11837" priority="2458" operator="lessThan">
      <formula>0</formula>
    </cfRule>
  </conditionalFormatting>
  <conditionalFormatting sqref="F51">
    <cfRule type="cellIs" dxfId="11836" priority="2466" operator="lessThan">
      <formula>0</formula>
    </cfRule>
  </conditionalFormatting>
  <conditionalFormatting sqref="F51">
    <cfRule type="cellIs" dxfId="11835" priority="2465" operator="lessThan">
      <formula>0</formula>
    </cfRule>
  </conditionalFormatting>
  <conditionalFormatting sqref="F51">
    <cfRule type="cellIs" dxfId="11834" priority="2464" operator="lessThan">
      <formula>0</formula>
    </cfRule>
  </conditionalFormatting>
  <conditionalFormatting sqref="F51">
    <cfRule type="cellIs" dxfId="11833" priority="2467" operator="lessThan">
      <formula>0</formula>
    </cfRule>
  </conditionalFormatting>
  <conditionalFormatting sqref="F51">
    <cfRule type="cellIs" dxfId="11832" priority="2468" operator="lessThan">
      <formula>0</formula>
    </cfRule>
  </conditionalFormatting>
  <conditionalFormatting sqref="F51">
    <cfRule type="cellIs" dxfId="11831" priority="2463" operator="lessThan">
      <formula>0</formula>
    </cfRule>
  </conditionalFormatting>
  <conditionalFormatting sqref="F51">
    <cfRule type="cellIs" dxfId="11830" priority="2462" operator="lessThan">
      <formula>0</formula>
    </cfRule>
  </conditionalFormatting>
  <conditionalFormatting sqref="F51">
    <cfRule type="cellIs" dxfId="11829" priority="2459" operator="lessThan">
      <formula>0</formula>
    </cfRule>
  </conditionalFormatting>
  <conditionalFormatting sqref="F51">
    <cfRule type="cellIs" dxfId="11828" priority="2438" operator="lessThan">
      <formula>0</formula>
    </cfRule>
  </conditionalFormatting>
  <conditionalFormatting sqref="F51">
    <cfRule type="cellIs" dxfId="11827" priority="2439" operator="lessThan">
      <formula>0</formula>
    </cfRule>
  </conditionalFormatting>
  <conditionalFormatting sqref="F51">
    <cfRule type="cellIs" dxfId="11826" priority="2437" operator="lessThan">
      <formula>0</formula>
    </cfRule>
  </conditionalFormatting>
  <conditionalFormatting sqref="F51">
    <cfRule type="cellIs" dxfId="11825" priority="2456" operator="lessThan">
      <formula>0</formula>
    </cfRule>
  </conditionalFormatting>
  <conditionalFormatting sqref="F51">
    <cfRule type="cellIs" dxfId="11824" priority="2440" operator="lessThan">
      <formula>0</formula>
    </cfRule>
  </conditionalFormatting>
  <conditionalFormatting sqref="F51">
    <cfRule type="cellIs" dxfId="11823" priority="2441" operator="lessThan">
      <formula>0</formula>
    </cfRule>
  </conditionalFormatting>
  <conditionalFormatting sqref="F51">
    <cfRule type="cellIs" dxfId="11822" priority="2420" operator="lessThan">
      <formula>0</formula>
    </cfRule>
  </conditionalFormatting>
  <conditionalFormatting sqref="F51">
    <cfRule type="cellIs" dxfId="11821" priority="2418" operator="lessThan">
      <formula>0</formula>
    </cfRule>
  </conditionalFormatting>
  <conditionalFormatting sqref="F51">
    <cfRule type="cellIs" dxfId="11820" priority="2417" operator="lessThan">
      <formula>0</formula>
    </cfRule>
  </conditionalFormatting>
  <conditionalFormatting sqref="F51">
    <cfRule type="cellIs" dxfId="11819" priority="2419" operator="lessThan">
      <formula>0</formula>
    </cfRule>
  </conditionalFormatting>
  <conditionalFormatting sqref="F51">
    <cfRule type="cellIs" dxfId="11818" priority="2416" operator="lessThan">
      <formula>0</formula>
    </cfRule>
  </conditionalFormatting>
  <conditionalFormatting sqref="F51">
    <cfRule type="cellIs" dxfId="11817" priority="2414" operator="lessThan">
      <formula>0</formula>
    </cfRule>
  </conditionalFormatting>
  <conditionalFormatting sqref="F51">
    <cfRule type="cellIs" dxfId="11816" priority="2415" operator="lessThan">
      <formula>0</formula>
    </cfRule>
  </conditionalFormatting>
  <conditionalFormatting sqref="F51">
    <cfRule type="cellIs" dxfId="11815" priority="2412" operator="lessThan">
      <formula>0</formula>
    </cfRule>
  </conditionalFormatting>
  <conditionalFormatting sqref="F51">
    <cfRule type="cellIs" dxfId="11814" priority="2413" operator="lessThan">
      <formula>0</formula>
    </cfRule>
  </conditionalFormatting>
  <conditionalFormatting sqref="F51">
    <cfRule type="cellIs" dxfId="11813" priority="2409" operator="lessThan">
      <formula>0</formula>
    </cfRule>
  </conditionalFormatting>
  <conditionalFormatting sqref="F51">
    <cfRule type="cellIs" dxfId="11812" priority="2410" operator="lessThan">
      <formula>0</formula>
    </cfRule>
  </conditionalFormatting>
  <conditionalFormatting sqref="F51">
    <cfRule type="cellIs" dxfId="11811" priority="2411" operator="lessThan">
      <formula>0</formula>
    </cfRule>
  </conditionalFormatting>
  <conditionalFormatting sqref="G52">
    <cfRule type="cellIs" dxfId="11810" priority="2408" operator="lessThan">
      <formula>0</formula>
    </cfRule>
  </conditionalFormatting>
  <conditionalFormatting sqref="F52">
    <cfRule type="cellIs" dxfId="11809" priority="2399" operator="lessThan">
      <formula>0</formula>
    </cfRule>
  </conditionalFormatting>
  <conditionalFormatting sqref="F52">
    <cfRule type="cellIs" dxfId="11808" priority="2405" operator="lessThan">
      <formula>0</formula>
    </cfRule>
  </conditionalFormatting>
  <conditionalFormatting sqref="F52">
    <cfRule type="cellIs" dxfId="11807" priority="2404" operator="lessThan">
      <formula>0</formula>
    </cfRule>
  </conditionalFormatting>
  <conditionalFormatting sqref="F52">
    <cfRule type="cellIs" dxfId="11806" priority="2406" operator="lessThan">
      <formula>0</formula>
    </cfRule>
  </conditionalFormatting>
  <conditionalFormatting sqref="F52">
    <cfRule type="cellIs" dxfId="11805" priority="2357" operator="lessThan">
      <formula>0</formula>
    </cfRule>
  </conditionalFormatting>
  <conditionalFormatting sqref="F52">
    <cfRule type="cellIs" dxfId="11804" priority="2356" operator="lessThan">
      <formula>0</formula>
    </cfRule>
  </conditionalFormatting>
  <conditionalFormatting sqref="F52">
    <cfRule type="cellIs" dxfId="11803" priority="2355" operator="lessThan">
      <formula>0</formula>
    </cfRule>
  </conditionalFormatting>
  <conditionalFormatting sqref="F52">
    <cfRule type="cellIs" dxfId="11802" priority="2376" operator="lessThan">
      <formula>0</formula>
    </cfRule>
  </conditionalFormatting>
  <conditionalFormatting sqref="F52">
    <cfRule type="cellIs" dxfId="11801" priority="2375" operator="lessThan">
      <formula>0</formula>
    </cfRule>
  </conditionalFormatting>
  <conditionalFormatting sqref="F52">
    <cfRule type="cellIs" dxfId="11800" priority="2374" operator="lessThan">
      <formula>0</formula>
    </cfRule>
  </conditionalFormatting>
  <conditionalFormatting sqref="F52">
    <cfRule type="cellIs" dxfId="11799" priority="2373" operator="lessThan">
      <formula>0</formula>
    </cfRule>
  </conditionalFormatting>
  <conditionalFormatting sqref="F52">
    <cfRule type="cellIs" dxfId="11798" priority="2366" operator="lessThan">
      <formula>0</formula>
    </cfRule>
  </conditionalFormatting>
  <conditionalFormatting sqref="F52">
    <cfRule type="cellIs" dxfId="11797" priority="2359" operator="lessThan">
      <formula>0</formula>
    </cfRule>
  </conditionalFormatting>
  <conditionalFormatting sqref="F52">
    <cfRule type="cellIs" dxfId="11796" priority="2363" operator="lessThan">
      <formula>0</formula>
    </cfRule>
  </conditionalFormatting>
  <conditionalFormatting sqref="F52">
    <cfRule type="cellIs" dxfId="11795" priority="2365" operator="lessThan">
      <formula>0</formula>
    </cfRule>
  </conditionalFormatting>
  <conditionalFormatting sqref="F52">
    <cfRule type="cellIs" dxfId="11794" priority="2364" operator="lessThan">
      <formula>0</formula>
    </cfRule>
  </conditionalFormatting>
  <conditionalFormatting sqref="F52">
    <cfRule type="cellIs" dxfId="11793" priority="2362" operator="lessThan">
      <formula>0</formula>
    </cfRule>
  </conditionalFormatting>
  <conditionalFormatting sqref="F52">
    <cfRule type="cellIs" dxfId="11792" priority="2361" operator="lessThan">
      <formula>0</formula>
    </cfRule>
  </conditionalFormatting>
  <conditionalFormatting sqref="F52">
    <cfRule type="cellIs" dxfId="11791" priority="2360" operator="lessThan">
      <formula>0</formula>
    </cfRule>
  </conditionalFormatting>
  <conditionalFormatting sqref="F52">
    <cfRule type="cellIs" dxfId="11790" priority="2358" operator="lessThan">
      <formula>0</formula>
    </cfRule>
  </conditionalFormatting>
  <conditionalFormatting sqref="F52">
    <cfRule type="cellIs" dxfId="11789" priority="2351" operator="lessThan">
      <formula>0</formula>
    </cfRule>
  </conditionalFormatting>
  <conditionalFormatting sqref="F52">
    <cfRule type="cellIs" dxfId="11788" priority="2350" operator="lessThan">
      <formula>0</formula>
    </cfRule>
  </conditionalFormatting>
  <conditionalFormatting sqref="F52">
    <cfRule type="cellIs" dxfId="11787" priority="2380" operator="lessThan">
      <formula>0</formula>
    </cfRule>
  </conditionalFormatting>
  <conditionalFormatting sqref="F52">
    <cfRule type="cellIs" dxfId="11786" priority="2379" operator="lessThan">
      <formula>0</formula>
    </cfRule>
  </conditionalFormatting>
  <conditionalFormatting sqref="F52">
    <cfRule type="cellIs" dxfId="11785" priority="2378" operator="lessThan">
      <formula>0</formula>
    </cfRule>
  </conditionalFormatting>
  <conditionalFormatting sqref="F52">
    <cfRule type="cellIs" dxfId="11784" priority="2377" operator="lessThan">
      <formula>0</formula>
    </cfRule>
  </conditionalFormatting>
  <conditionalFormatting sqref="F52">
    <cfRule type="cellIs" dxfId="11783" priority="2403" operator="lessThan">
      <formula>0</formula>
    </cfRule>
  </conditionalFormatting>
  <conditionalFormatting sqref="F52">
    <cfRule type="cellIs" dxfId="11782" priority="2354" operator="lessThan">
      <formula>0</formula>
    </cfRule>
  </conditionalFormatting>
  <conditionalFormatting sqref="F52">
    <cfRule type="cellIs" dxfId="11781" priority="2353" operator="lessThan">
      <formula>0</formula>
    </cfRule>
  </conditionalFormatting>
  <conditionalFormatting sqref="F52">
    <cfRule type="cellIs" dxfId="11780" priority="2390" operator="lessThan">
      <formula>0</formula>
    </cfRule>
  </conditionalFormatting>
  <conditionalFormatting sqref="F52">
    <cfRule type="cellIs" dxfId="11779" priority="2407" operator="lessThan">
      <formula>0</formula>
    </cfRule>
  </conditionalFormatting>
  <conditionalFormatting sqref="F52">
    <cfRule type="cellIs" dxfId="11778" priority="2402" operator="lessThan">
      <formula>0</formula>
    </cfRule>
  </conditionalFormatting>
  <conditionalFormatting sqref="F52">
    <cfRule type="cellIs" dxfId="11777" priority="2400" operator="lessThan">
      <formula>0</formula>
    </cfRule>
  </conditionalFormatting>
  <conditionalFormatting sqref="F52">
    <cfRule type="cellIs" dxfId="11776" priority="2401" operator="lessThan">
      <formula>0</formula>
    </cfRule>
  </conditionalFormatting>
  <conditionalFormatting sqref="F52">
    <cfRule type="cellIs" dxfId="11775" priority="2398" operator="lessThan">
      <formula>0</formula>
    </cfRule>
  </conditionalFormatting>
  <conditionalFormatting sqref="F52">
    <cfRule type="cellIs" dxfId="11774" priority="2397" operator="lessThan">
      <formula>0</formula>
    </cfRule>
  </conditionalFormatting>
  <conditionalFormatting sqref="F52">
    <cfRule type="cellIs" dxfId="11773" priority="2395" operator="lessThan">
      <formula>0</formula>
    </cfRule>
  </conditionalFormatting>
  <conditionalFormatting sqref="F52">
    <cfRule type="cellIs" dxfId="11772" priority="2396" operator="lessThan">
      <formula>0</formula>
    </cfRule>
  </conditionalFormatting>
  <conditionalFormatting sqref="F52">
    <cfRule type="cellIs" dxfId="11771" priority="2394" operator="lessThan">
      <formula>0</formula>
    </cfRule>
  </conditionalFormatting>
  <conditionalFormatting sqref="F52">
    <cfRule type="cellIs" dxfId="11770" priority="2393" operator="lessThan">
      <formula>0</formula>
    </cfRule>
  </conditionalFormatting>
  <conditionalFormatting sqref="F52">
    <cfRule type="cellIs" dxfId="11769" priority="2391" operator="lessThan">
      <formula>0</formula>
    </cfRule>
  </conditionalFormatting>
  <conditionalFormatting sqref="F52">
    <cfRule type="cellIs" dxfId="11768" priority="2392" operator="lessThan">
      <formula>0</formula>
    </cfRule>
  </conditionalFormatting>
  <conditionalFormatting sqref="F52">
    <cfRule type="cellIs" dxfId="11767" priority="2389" operator="lessThan">
      <formula>0</formula>
    </cfRule>
  </conditionalFormatting>
  <conditionalFormatting sqref="F52">
    <cfRule type="cellIs" dxfId="11766" priority="2387" operator="lessThan">
      <formula>0</formula>
    </cfRule>
  </conditionalFormatting>
  <conditionalFormatting sqref="F52">
    <cfRule type="cellIs" dxfId="11765" priority="2388" operator="lessThan">
      <formula>0</formula>
    </cfRule>
  </conditionalFormatting>
  <conditionalFormatting sqref="F52">
    <cfRule type="cellIs" dxfId="11764" priority="2386" operator="lessThan">
      <formula>0</formula>
    </cfRule>
  </conditionalFormatting>
  <conditionalFormatting sqref="F52">
    <cfRule type="cellIs" dxfId="11763" priority="2385" operator="lessThan">
      <formula>0</formula>
    </cfRule>
  </conditionalFormatting>
  <conditionalFormatting sqref="F52">
    <cfRule type="cellIs" dxfId="11762" priority="2384" operator="lessThan">
      <formula>0</formula>
    </cfRule>
  </conditionalFormatting>
  <conditionalFormatting sqref="F52">
    <cfRule type="cellIs" dxfId="11761" priority="2382" operator="lessThan">
      <formula>0</formula>
    </cfRule>
  </conditionalFormatting>
  <conditionalFormatting sqref="F52">
    <cfRule type="cellIs" dxfId="11760" priority="2383" operator="lessThan">
      <formula>0</formula>
    </cfRule>
  </conditionalFormatting>
  <conditionalFormatting sqref="F52">
    <cfRule type="cellIs" dxfId="11759" priority="2381" operator="lessThan">
      <formula>0</formula>
    </cfRule>
  </conditionalFormatting>
  <conditionalFormatting sqref="F52">
    <cfRule type="cellIs" dxfId="11758" priority="2321" operator="lessThan">
      <formula>0</formula>
    </cfRule>
  </conditionalFormatting>
  <conditionalFormatting sqref="F52">
    <cfRule type="cellIs" dxfId="11757" priority="2319" operator="lessThan">
      <formula>0</formula>
    </cfRule>
  </conditionalFormatting>
  <conditionalFormatting sqref="F52">
    <cfRule type="cellIs" dxfId="11756" priority="2320" operator="lessThan">
      <formula>0</formula>
    </cfRule>
  </conditionalFormatting>
  <conditionalFormatting sqref="F52">
    <cfRule type="cellIs" dxfId="11755" priority="2318" operator="lessThan">
      <formula>0</formula>
    </cfRule>
  </conditionalFormatting>
  <conditionalFormatting sqref="F52">
    <cfRule type="cellIs" dxfId="11754" priority="2367" operator="lessThan">
      <formula>0</formula>
    </cfRule>
  </conditionalFormatting>
  <conditionalFormatting sqref="F52">
    <cfRule type="cellIs" dxfId="11753" priority="2326" operator="lessThan">
      <formula>0</formula>
    </cfRule>
  </conditionalFormatting>
  <conditionalFormatting sqref="F52">
    <cfRule type="cellIs" dxfId="11752" priority="2327" operator="lessThan">
      <formula>0</formula>
    </cfRule>
  </conditionalFormatting>
  <conditionalFormatting sqref="F52">
    <cfRule type="cellIs" dxfId="11751" priority="2325" operator="lessThan">
      <formula>0</formula>
    </cfRule>
  </conditionalFormatting>
  <conditionalFormatting sqref="F52">
    <cfRule type="cellIs" dxfId="11750" priority="2324" operator="lessThan">
      <formula>0</formula>
    </cfRule>
  </conditionalFormatting>
  <conditionalFormatting sqref="F52">
    <cfRule type="cellIs" dxfId="11749" priority="2322" operator="lessThan">
      <formula>0</formula>
    </cfRule>
  </conditionalFormatting>
  <conditionalFormatting sqref="F52">
    <cfRule type="cellIs" dxfId="11748" priority="2323" operator="lessThan">
      <formula>0</formula>
    </cfRule>
  </conditionalFormatting>
  <conditionalFormatting sqref="F52">
    <cfRule type="cellIs" dxfId="11747" priority="2348" operator="lessThan">
      <formula>0</formula>
    </cfRule>
  </conditionalFormatting>
  <conditionalFormatting sqref="F52">
    <cfRule type="cellIs" dxfId="11746" priority="2349" operator="lessThan">
      <formula>0</formula>
    </cfRule>
  </conditionalFormatting>
  <conditionalFormatting sqref="F52">
    <cfRule type="cellIs" dxfId="11745" priority="2347" operator="lessThan">
      <formula>0</formula>
    </cfRule>
  </conditionalFormatting>
  <conditionalFormatting sqref="F52">
    <cfRule type="cellIs" dxfId="11744" priority="2331" operator="lessThan">
      <formula>0</formula>
    </cfRule>
  </conditionalFormatting>
  <conditionalFormatting sqref="F52">
    <cfRule type="cellIs" dxfId="11743" priority="2330" operator="lessThan">
      <formula>0</formula>
    </cfRule>
  </conditionalFormatting>
  <conditionalFormatting sqref="F52">
    <cfRule type="cellIs" dxfId="11742" priority="2307" operator="lessThan">
      <formula>0</formula>
    </cfRule>
  </conditionalFormatting>
  <conditionalFormatting sqref="F52">
    <cfRule type="cellIs" dxfId="11741" priority="2306" operator="lessThan">
      <formula>0</formula>
    </cfRule>
  </conditionalFormatting>
  <conditionalFormatting sqref="F52">
    <cfRule type="cellIs" dxfId="11740" priority="2315" operator="lessThan">
      <formula>0</formula>
    </cfRule>
  </conditionalFormatting>
  <conditionalFormatting sqref="F52">
    <cfRule type="cellIs" dxfId="11739" priority="2314" operator="lessThan">
      <formula>0</formula>
    </cfRule>
  </conditionalFormatting>
  <conditionalFormatting sqref="F52">
    <cfRule type="cellIs" dxfId="11738" priority="2308" operator="lessThan">
      <formula>0</formula>
    </cfRule>
  </conditionalFormatting>
  <conditionalFormatting sqref="F52">
    <cfRule type="cellIs" dxfId="11737" priority="2305" operator="lessThan">
      <formula>0</formula>
    </cfRule>
  </conditionalFormatting>
  <conditionalFormatting sqref="F52">
    <cfRule type="cellIs" dxfId="11736" priority="2304" operator="lessThan">
      <formula>0</formula>
    </cfRule>
  </conditionalFormatting>
  <conditionalFormatting sqref="F52">
    <cfRule type="cellIs" dxfId="11735" priority="2303" operator="lessThan">
      <formula>0</formula>
    </cfRule>
  </conditionalFormatting>
  <conditionalFormatting sqref="F52">
    <cfRule type="cellIs" dxfId="11734" priority="2302" operator="lessThan">
      <formula>0</formula>
    </cfRule>
  </conditionalFormatting>
  <conditionalFormatting sqref="F52">
    <cfRule type="cellIs" dxfId="11733" priority="2301" operator="lessThan">
      <formula>0</formula>
    </cfRule>
  </conditionalFormatting>
  <conditionalFormatting sqref="F52">
    <cfRule type="cellIs" dxfId="11732" priority="2300" operator="lessThan">
      <formula>0</formula>
    </cfRule>
  </conditionalFormatting>
  <conditionalFormatting sqref="F52">
    <cfRule type="cellIs" dxfId="11731" priority="2298" operator="lessThan">
      <formula>0</formula>
    </cfRule>
  </conditionalFormatting>
  <conditionalFormatting sqref="F52">
    <cfRule type="cellIs" dxfId="11730" priority="2296" operator="lessThan">
      <formula>0</formula>
    </cfRule>
  </conditionalFormatting>
  <conditionalFormatting sqref="F52">
    <cfRule type="cellIs" dxfId="11729" priority="2297" operator="lessThan">
      <formula>0</formula>
    </cfRule>
  </conditionalFormatting>
  <conditionalFormatting sqref="F52">
    <cfRule type="cellIs" dxfId="11728" priority="2295" operator="lessThan">
      <formula>0</formula>
    </cfRule>
  </conditionalFormatting>
  <conditionalFormatting sqref="F52">
    <cfRule type="cellIs" dxfId="11727" priority="2372" operator="lessThan">
      <formula>0</formula>
    </cfRule>
  </conditionalFormatting>
  <conditionalFormatting sqref="F52">
    <cfRule type="cellIs" dxfId="11726" priority="2371" operator="lessThan">
      <formula>0</formula>
    </cfRule>
  </conditionalFormatting>
  <conditionalFormatting sqref="F52">
    <cfRule type="cellIs" dxfId="11725" priority="2369" operator="lessThan">
      <formula>0</formula>
    </cfRule>
  </conditionalFormatting>
  <conditionalFormatting sqref="F52">
    <cfRule type="cellIs" dxfId="11724" priority="2370" operator="lessThan">
      <formula>0</formula>
    </cfRule>
  </conditionalFormatting>
  <conditionalFormatting sqref="F52">
    <cfRule type="cellIs" dxfId="11723" priority="2368" operator="lessThan">
      <formula>0</formula>
    </cfRule>
  </conditionalFormatting>
  <conditionalFormatting sqref="F52">
    <cfRule type="cellIs" dxfId="11722" priority="2352" operator="lessThan">
      <formula>0</formula>
    </cfRule>
  </conditionalFormatting>
  <conditionalFormatting sqref="F52">
    <cfRule type="cellIs" dxfId="11721" priority="2345" operator="lessThan">
      <formula>0</formula>
    </cfRule>
  </conditionalFormatting>
  <conditionalFormatting sqref="F52">
    <cfRule type="cellIs" dxfId="11720" priority="2344" operator="lessThan">
      <formula>0</formula>
    </cfRule>
  </conditionalFormatting>
  <conditionalFormatting sqref="F52">
    <cfRule type="cellIs" dxfId="11719" priority="2342" operator="lessThan">
      <formula>0</formula>
    </cfRule>
  </conditionalFormatting>
  <conditionalFormatting sqref="F52">
    <cfRule type="cellIs" dxfId="11718" priority="2343" operator="lessThan">
      <formula>0</formula>
    </cfRule>
  </conditionalFormatting>
  <conditionalFormatting sqref="F52">
    <cfRule type="cellIs" dxfId="11717" priority="2341" operator="lessThan">
      <formula>0</formula>
    </cfRule>
  </conditionalFormatting>
  <conditionalFormatting sqref="F52">
    <cfRule type="cellIs" dxfId="11716" priority="2346" operator="lessThan">
      <formula>0</formula>
    </cfRule>
  </conditionalFormatting>
  <conditionalFormatting sqref="F52">
    <cfRule type="cellIs" dxfId="11715" priority="2340" operator="lessThan">
      <formula>0</formula>
    </cfRule>
  </conditionalFormatting>
  <conditionalFormatting sqref="F52">
    <cfRule type="cellIs" dxfId="11714" priority="2338" operator="lessThan">
      <formula>0</formula>
    </cfRule>
  </conditionalFormatting>
  <conditionalFormatting sqref="F52">
    <cfRule type="cellIs" dxfId="11713" priority="2339" operator="lessThan">
      <formula>0</formula>
    </cfRule>
  </conditionalFormatting>
  <conditionalFormatting sqref="F52">
    <cfRule type="cellIs" dxfId="11712" priority="2337" operator="lessThan">
      <formula>0</formula>
    </cfRule>
  </conditionalFormatting>
  <conditionalFormatting sqref="F52">
    <cfRule type="cellIs" dxfId="11711" priority="2336" operator="lessThan">
      <formula>0</formula>
    </cfRule>
  </conditionalFormatting>
  <conditionalFormatting sqref="F52">
    <cfRule type="cellIs" dxfId="11710" priority="2335" operator="lessThan">
      <formula>0</formula>
    </cfRule>
  </conditionalFormatting>
  <conditionalFormatting sqref="F52">
    <cfRule type="cellIs" dxfId="11709" priority="2333" operator="lessThan">
      <formula>0</formula>
    </cfRule>
  </conditionalFormatting>
  <conditionalFormatting sqref="F52">
    <cfRule type="cellIs" dxfId="11708" priority="2334" operator="lessThan">
      <formula>0</formula>
    </cfRule>
  </conditionalFormatting>
  <conditionalFormatting sqref="F52">
    <cfRule type="cellIs" dxfId="11707" priority="2332" operator="lessThan">
      <formula>0</formula>
    </cfRule>
  </conditionalFormatting>
  <conditionalFormatting sqref="F52">
    <cfRule type="cellIs" dxfId="11706" priority="2329" operator="lessThan">
      <formula>0</formula>
    </cfRule>
  </conditionalFormatting>
  <conditionalFormatting sqref="F52">
    <cfRule type="cellIs" dxfId="11705" priority="2328" operator="lessThan">
      <formula>0</formula>
    </cfRule>
  </conditionalFormatting>
  <conditionalFormatting sqref="F52">
    <cfRule type="cellIs" dxfId="11704" priority="2299" operator="lessThan">
      <formula>0</formula>
    </cfRule>
  </conditionalFormatting>
  <conditionalFormatting sqref="F52">
    <cfRule type="cellIs" dxfId="11703" priority="2317" operator="lessThan">
      <formula>0</formula>
    </cfRule>
  </conditionalFormatting>
  <conditionalFormatting sqref="F52">
    <cfRule type="cellIs" dxfId="11702" priority="2316" operator="lessThan">
      <formula>0</formula>
    </cfRule>
  </conditionalFormatting>
  <conditionalFormatting sqref="F52">
    <cfRule type="cellIs" dxfId="11701" priority="2313" operator="lessThan">
      <formula>0</formula>
    </cfRule>
  </conditionalFormatting>
  <conditionalFormatting sqref="F52">
    <cfRule type="cellIs" dxfId="11700" priority="2312" operator="lessThan">
      <formula>0</formula>
    </cfRule>
  </conditionalFormatting>
  <conditionalFormatting sqref="F52">
    <cfRule type="cellIs" dxfId="11699" priority="2310" operator="lessThan">
      <formula>0</formula>
    </cfRule>
  </conditionalFormatting>
  <conditionalFormatting sqref="F52">
    <cfRule type="cellIs" dxfId="11698" priority="2311" operator="lessThan">
      <formula>0</formula>
    </cfRule>
  </conditionalFormatting>
  <conditionalFormatting sqref="F52">
    <cfRule type="cellIs" dxfId="11697" priority="2309" operator="lessThan">
      <formula>0</formula>
    </cfRule>
  </conditionalFormatting>
  <conditionalFormatting sqref="F52">
    <cfRule type="cellIs" dxfId="11696" priority="2293" operator="lessThan">
      <formula>0</formula>
    </cfRule>
  </conditionalFormatting>
  <conditionalFormatting sqref="F52">
    <cfRule type="cellIs" dxfId="11695" priority="2294" operator="lessThan">
      <formula>0</formula>
    </cfRule>
  </conditionalFormatting>
  <conditionalFormatting sqref="F52">
    <cfRule type="cellIs" dxfId="11694" priority="2292" operator="lessThan">
      <formula>0</formula>
    </cfRule>
  </conditionalFormatting>
  <conditionalFormatting sqref="F52">
    <cfRule type="cellIs" dxfId="11693" priority="2284" operator="lessThan">
      <formula>0</formula>
    </cfRule>
  </conditionalFormatting>
  <conditionalFormatting sqref="F52">
    <cfRule type="cellIs" dxfId="11692" priority="2283" operator="lessThan">
      <formula>0</formula>
    </cfRule>
  </conditionalFormatting>
  <conditionalFormatting sqref="F52">
    <cfRule type="cellIs" dxfId="11691" priority="2280" operator="lessThan">
      <formula>0</formula>
    </cfRule>
  </conditionalFormatting>
  <conditionalFormatting sqref="F52">
    <cfRule type="cellIs" dxfId="11690" priority="2281" operator="lessThan">
      <formula>0</formula>
    </cfRule>
  </conditionalFormatting>
  <conditionalFormatting sqref="F52">
    <cfRule type="cellIs" dxfId="11689" priority="2289" operator="lessThan">
      <formula>0</formula>
    </cfRule>
  </conditionalFormatting>
  <conditionalFormatting sqref="F52">
    <cfRule type="cellIs" dxfId="11688" priority="2288" operator="lessThan">
      <formula>0</formula>
    </cfRule>
  </conditionalFormatting>
  <conditionalFormatting sqref="F52">
    <cfRule type="cellIs" dxfId="11687" priority="2287" operator="lessThan">
      <formula>0</formula>
    </cfRule>
  </conditionalFormatting>
  <conditionalFormatting sqref="F52">
    <cfRule type="cellIs" dxfId="11686" priority="2290" operator="lessThan">
      <formula>0</formula>
    </cfRule>
  </conditionalFormatting>
  <conditionalFormatting sqref="F52">
    <cfRule type="cellIs" dxfId="11685" priority="2291" operator="lessThan">
      <formula>0</formula>
    </cfRule>
  </conditionalFormatting>
  <conditionalFormatting sqref="F52">
    <cfRule type="cellIs" dxfId="11684" priority="2286" operator="lessThan">
      <formula>0</formula>
    </cfRule>
  </conditionalFormatting>
  <conditionalFormatting sqref="F52">
    <cfRule type="cellIs" dxfId="11683" priority="2285" operator="lessThan">
      <formula>0</formula>
    </cfRule>
  </conditionalFormatting>
  <conditionalFormatting sqref="F52">
    <cfRule type="cellIs" dxfId="11682" priority="2282" operator="lessThan">
      <formula>0</formula>
    </cfRule>
  </conditionalFormatting>
  <conditionalFormatting sqref="F52">
    <cfRule type="cellIs" dxfId="11681" priority="2261" operator="lessThan">
      <formula>0</formula>
    </cfRule>
  </conditionalFormatting>
  <conditionalFormatting sqref="F52">
    <cfRule type="cellIs" dxfId="11680" priority="2262" operator="lessThan">
      <formula>0</formula>
    </cfRule>
  </conditionalFormatting>
  <conditionalFormatting sqref="F52">
    <cfRule type="cellIs" dxfId="11679" priority="2260" operator="lessThan">
      <formula>0</formula>
    </cfRule>
  </conditionalFormatting>
  <conditionalFormatting sqref="F52">
    <cfRule type="cellIs" dxfId="11678" priority="2258" operator="lessThan">
      <formula>0</formula>
    </cfRule>
  </conditionalFormatting>
  <conditionalFormatting sqref="F52">
    <cfRule type="cellIs" dxfId="11677" priority="2259" operator="lessThan">
      <formula>0</formula>
    </cfRule>
  </conditionalFormatting>
  <conditionalFormatting sqref="F52">
    <cfRule type="cellIs" dxfId="11676" priority="2255" operator="lessThan">
      <formula>0</formula>
    </cfRule>
  </conditionalFormatting>
  <conditionalFormatting sqref="F52">
    <cfRule type="cellIs" dxfId="11675" priority="2253" operator="lessThan">
      <formula>0</formula>
    </cfRule>
  </conditionalFormatting>
  <conditionalFormatting sqref="F52">
    <cfRule type="cellIs" dxfId="11674" priority="2254" operator="lessThan">
      <formula>0</formula>
    </cfRule>
  </conditionalFormatting>
  <conditionalFormatting sqref="F52">
    <cfRule type="cellIs" dxfId="11673" priority="2251" operator="lessThan">
      <formula>0</formula>
    </cfRule>
  </conditionalFormatting>
  <conditionalFormatting sqref="F52">
    <cfRule type="cellIs" dxfId="11672" priority="2252" operator="lessThan">
      <formula>0</formula>
    </cfRule>
  </conditionalFormatting>
  <conditionalFormatting sqref="F52">
    <cfRule type="cellIs" dxfId="11671" priority="2248" operator="lessThan">
      <formula>0</formula>
    </cfRule>
  </conditionalFormatting>
  <conditionalFormatting sqref="F52">
    <cfRule type="cellIs" dxfId="11670" priority="2245" operator="lessThan">
      <formula>0</formula>
    </cfRule>
  </conditionalFormatting>
  <conditionalFormatting sqref="F52">
    <cfRule type="cellIs" dxfId="11669" priority="2279" operator="lessThan">
      <formula>0</formula>
    </cfRule>
  </conditionalFormatting>
  <conditionalFormatting sqref="F52">
    <cfRule type="cellIs" dxfId="11668" priority="2250" operator="lessThan">
      <formula>0</formula>
    </cfRule>
  </conditionalFormatting>
  <conditionalFormatting sqref="F52">
    <cfRule type="cellIs" dxfId="11667" priority="2249" operator="lessThan">
      <formula>0</formula>
    </cfRule>
  </conditionalFormatting>
  <conditionalFormatting sqref="F52">
    <cfRule type="cellIs" dxfId="11666" priority="2246" operator="lessThan">
      <formula>0</formula>
    </cfRule>
  </conditionalFormatting>
  <conditionalFormatting sqref="F52">
    <cfRule type="cellIs" dxfId="11665" priority="2278" operator="lessThan">
      <formula>0</formula>
    </cfRule>
  </conditionalFormatting>
  <conditionalFormatting sqref="F52">
    <cfRule type="cellIs" dxfId="11664" priority="2267" operator="lessThan">
      <formula>0</formula>
    </cfRule>
  </conditionalFormatting>
  <conditionalFormatting sqref="F52">
    <cfRule type="cellIs" dxfId="11663" priority="2266" operator="lessThan">
      <formula>0</formula>
    </cfRule>
  </conditionalFormatting>
  <conditionalFormatting sqref="F52">
    <cfRule type="cellIs" dxfId="11662" priority="2276" operator="lessThan">
      <formula>0</formula>
    </cfRule>
  </conditionalFormatting>
  <conditionalFormatting sqref="F52">
    <cfRule type="cellIs" dxfId="11661" priority="2277" operator="lessThan">
      <formula>0</formula>
    </cfRule>
  </conditionalFormatting>
  <conditionalFormatting sqref="F52">
    <cfRule type="cellIs" dxfId="11660" priority="2275" operator="lessThan">
      <formula>0</formula>
    </cfRule>
  </conditionalFormatting>
  <conditionalFormatting sqref="F52">
    <cfRule type="cellIs" dxfId="11659" priority="2274" operator="lessThan">
      <formula>0</formula>
    </cfRule>
  </conditionalFormatting>
  <conditionalFormatting sqref="F52">
    <cfRule type="cellIs" dxfId="11658" priority="2273" operator="lessThan">
      <formula>0</formula>
    </cfRule>
  </conditionalFormatting>
  <conditionalFormatting sqref="F52">
    <cfRule type="cellIs" dxfId="11657" priority="2272" operator="lessThan">
      <formula>0</formula>
    </cfRule>
  </conditionalFormatting>
  <conditionalFormatting sqref="F52">
    <cfRule type="cellIs" dxfId="11656" priority="2271" operator="lessThan">
      <formula>0</formula>
    </cfRule>
  </conditionalFormatting>
  <conditionalFormatting sqref="F52">
    <cfRule type="cellIs" dxfId="11655" priority="2269" operator="lessThan">
      <formula>0</formula>
    </cfRule>
  </conditionalFormatting>
  <conditionalFormatting sqref="F52">
    <cfRule type="cellIs" dxfId="11654" priority="2268" operator="lessThan">
      <formula>0</formula>
    </cfRule>
  </conditionalFormatting>
  <conditionalFormatting sqref="F52">
    <cfRule type="cellIs" dxfId="11653" priority="2270" operator="lessThan">
      <formula>0</formula>
    </cfRule>
  </conditionalFormatting>
  <conditionalFormatting sqref="F52">
    <cfRule type="cellIs" dxfId="11652" priority="2265" operator="lessThan">
      <formula>0</formula>
    </cfRule>
  </conditionalFormatting>
  <conditionalFormatting sqref="F52">
    <cfRule type="cellIs" dxfId="11651" priority="2263" operator="lessThan">
      <formula>0</formula>
    </cfRule>
  </conditionalFormatting>
  <conditionalFormatting sqref="F52">
    <cfRule type="cellIs" dxfId="11650" priority="2264" operator="lessThan">
      <formula>0</formula>
    </cfRule>
  </conditionalFormatting>
  <conditionalFormatting sqref="F52">
    <cfRule type="cellIs" dxfId="11649" priority="2257" operator="lessThan">
      <formula>0</formula>
    </cfRule>
  </conditionalFormatting>
  <conditionalFormatting sqref="F52">
    <cfRule type="cellIs" dxfId="11648" priority="2256" operator="lessThan">
      <formula>0</formula>
    </cfRule>
  </conditionalFormatting>
  <conditionalFormatting sqref="F52">
    <cfRule type="cellIs" dxfId="11647" priority="2247" operator="lessThan">
      <formula>0</formula>
    </cfRule>
  </conditionalFormatting>
  <conditionalFormatting sqref="F52">
    <cfRule type="cellIs" dxfId="11646" priority="2243" operator="lessThan">
      <formula>0</formula>
    </cfRule>
  </conditionalFormatting>
  <conditionalFormatting sqref="F52">
    <cfRule type="cellIs" dxfId="11645" priority="2244" operator="lessThan">
      <formula>0</formula>
    </cfRule>
  </conditionalFormatting>
  <conditionalFormatting sqref="F52">
    <cfRule type="cellIs" dxfId="11644" priority="2241" operator="lessThan">
      <formula>0</formula>
    </cfRule>
  </conditionalFormatting>
  <conditionalFormatting sqref="F52">
    <cfRule type="cellIs" dxfId="11643" priority="2240" operator="lessThan">
      <formula>0</formula>
    </cfRule>
  </conditionalFormatting>
  <conditionalFormatting sqref="F52">
    <cfRule type="cellIs" dxfId="11642" priority="2242" operator="lessThan">
      <formula>0</formula>
    </cfRule>
  </conditionalFormatting>
  <conditionalFormatting sqref="F52">
    <cfRule type="cellIs" dxfId="11641" priority="2239" operator="lessThan">
      <formula>0</formula>
    </cfRule>
  </conditionalFormatting>
  <conditionalFormatting sqref="F52">
    <cfRule type="cellIs" dxfId="11640" priority="2237" operator="lessThan">
      <formula>0</formula>
    </cfRule>
  </conditionalFormatting>
  <conditionalFormatting sqref="F52">
    <cfRule type="cellIs" dxfId="11639" priority="2238" operator="lessThan">
      <formula>0</formula>
    </cfRule>
  </conditionalFormatting>
  <conditionalFormatting sqref="F52">
    <cfRule type="cellIs" dxfId="11638" priority="2235" operator="lessThan">
      <formula>0</formula>
    </cfRule>
  </conditionalFormatting>
  <conditionalFormatting sqref="F52">
    <cfRule type="cellIs" dxfId="11637" priority="2236" operator="lessThan">
      <formula>0</formula>
    </cfRule>
  </conditionalFormatting>
  <conditionalFormatting sqref="F52">
    <cfRule type="cellIs" dxfId="11636" priority="2232" operator="lessThan">
      <formula>0</formula>
    </cfRule>
  </conditionalFormatting>
  <conditionalFormatting sqref="F52">
    <cfRule type="cellIs" dxfId="11635" priority="2233" operator="lessThan">
      <formula>0</formula>
    </cfRule>
  </conditionalFormatting>
  <conditionalFormatting sqref="F52">
    <cfRule type="cellIs" dxfId="11634" priority="2234" operator="lessThan">
      <formula>0</formula>
    </cfRule>
  </conditionalFormatting>
  <conditionalFormatting sqref="G53">
    <cfRule type="cellIs" dxfId="11633" priority="2231" operator="lessThan">
      <formula>0</formula>
    </cfRule>
  </conditionalFormatting>
  <conditionalFormatting sqref="F53">
    <cfRule type="cellIs" dxfId="11632" priority="2222" operator="lessThan">
      <formula>0</formula>
    </cfRule>
  </conditionalFormatting>
  <conditionalFormatting sqref="F53">
    <cfRule type="cellIs" dxfId="11631" priority="2228" operator="lessThan">
      <formula>0</formula>
    </cfRule>
  </conditionalFormatting>
  <conditionalFormatting sqref="F53">
    <cfRule type="cellIs" dxfId="11630" priority="2227" operator="lessThan">
      <formula>0</formula>
    </cfRule>
  </conditionalFormatting>
  <conditionalFormatting sqref="F53">
    <cfRule type="cellIs" dxfId="11629" priority="2229" operator="lessThan">
      <formula>0</formula>
    </cfRule>
  </conditionalFormatting>
  <conditionalFormatting sqref="F53">
    <cfRule type="cellIs" dxfId="11628" priority="2180" operator="lessThan">
      <formula>0</formula>
    </cfRule>
  </conditionalFormatting>
  <conditionalFormatting sqref="F53">
    <cfRule type="cellIs" dxfId="11627" priority="2179" operator="lessThan">
      <formula>0</formula>
    </cfRule>
  </conditionalFormatting>
  <conditionalFormatting sqref="F53">
    <cfRule type="cellIs" dxfId="11626" priority="2178" operator="lessThan">
      <formula>0</formula>
    </cfRule>
  </conditionalFormatting>
  <conditionalFormatting sqref="F53">
    <cfRule type="cellIs" dxfId="11625" priority="2199" operator="lessThan">
      <formula>0</formula>
    </cfRule>
  </conditionalFormatting>
  <conditionalFormatting sqref="F53">
    <cfRule type="cellIs" dxfId="11624" priority="2198" operator="lessThan">
      <formula>0</formula>
    </cfRule>
  </conditionalFormatting>
  <conditionalFormatting sqref="F53">
    <cfRule type="cellIs" dxfId="11623" priority="2197" operator="lessThan">
      <formula>0</formula>
    </cfRule>
  </conditionalFormatting>
  <conditionalFormatting sqref="F53">
    <cfRule type="cellIs" dxfId="11622" priority="2196" operator="lessThan">
      <formula>0</formula>
    </cfRule>
  </conditionalFormatting>
  <conditionalFormatting sqref="F53">
    <cfRule type="cellIs" dxfId="11621" priority="2189" operator="lessThan">
      <formula>0</formula>
    </cfRule>
  </conditionalFormatting>
  <conditionalFormatting sqref="F53">
    <cfRule type="cellIs" dxfId="11620" priority="2182" operator="lessThan">
      <formula>0</formula>
    </cfRule>
  </conditionalFormatting>
  <conditionalFormatting sqref="F53">
    <cfRule type="cellIs" dxfId="11619" priority="2186" operator="lessThan">
      <formula>0</formula>
    </cfRule>
  </conditionalFormatting>
  <conditionalFormatting sqref="F53">
    <cfRule type="cellIs" dxfId="11618" priority="2188" operator="lessThan">
      <formula>0</formula>
    </cfRule>
  </conditionalFormatting>
  <conditionalFormatting sqref="F53">
    <cfRule type="cellIs" dxfId="11617" priority="2187" operator="lessThan">
      <formula>0</formula>
    </cfRule>
  </conditionalFormatting>
  <conditionalFormatting sqref="F53">
    <cfRule type="cellIs" dxfId="11616" priority="2185" operator="lessThan">
      <formula>0</formula>
    </cfRule>
  </conditionalFormatting>
  <conditionalFormatting sqref="F53">
    <cfRule type="cellIs" dxfId="11615" priority="2184" operator="lessThan">
      <formula>0</formula>
    </cfRule>
  </conditionalFormatting>
  <conditionalFormatting sqref="F53">
    <cfRule type="cellIs" dxfId="11614" priority="2183" operator="lessThan">
      <formula>0</formula>
    </cfRule>
  </conditionalFormatting>
  <conditionalFormatting sqref="F53">
    <cfRule type="cellIs" dxfId="11613" priority="2181" operator="lessThan">
      <formula>0</formula>
    </cfRule>
  </conditionalFormatting>
  <conditionalFormatting sqref="F53">
    <cfRule type="cellIs" dxfId="11612" priority="2174" operator="lessThan">
      <formula>0</formula>
    </cfRule>
  </conditionalFormatting>
  <conditionalFormatting sqref="F53">
    <cfRule type="cellIs" dxfId="11611" priority="2173" operator="lessThan">
      <formula>0</formula>
    </cfRule>
  </conditionalFormatting>
  <conditionalFormatting sqref="F53">
    <cfRule type="cellIs" dxfId="11610" priority="2203" operator="lessThan">
      <formula>0</formula>
    </cfRule>
  </conditionalFormatting>
  <conditionalFormatting sqref="F53">
    <cfRule type="cellIs" dxfId="11609" priority="2202" operator="lessThan">
      <formula>0</formula>
    </cfRule>
  </conditionalFormatting>
  <conditionalFormatting sqref="F53">
    <cfRule type="cellIs" dxfId="11608" priority="2201" operator="lessThan">
      <formula>0</formula>
    </cfRule>
  </conditionalFormatting>
  <conditionalFormatting sqref="F53">
    <cfRule type="cellIs" dxfId="11607" priority="2200" operator="lessThan">
      <formula>0</formula>
    </cfRule>
  </conditionalFormatting>
  <conditionalFormatting sqref="F53">
    <cfRule type="cellIs" dxfId="11606" priority="2226" operator="lessThan">
      <formula>0</formula>
    </cfRule>
  </conditionalFormatting>
  <conditionalFormatting sqref="F53">
    <cfRule type="cellIs" dxfId="11605" priority="2177" operator="lessThan">
      <formula>0</formula>
    </cfRule>
  </conditionalFormatting>
  <conditionalFormatting sqref="F53">
    <cfRule type="cellIs" dxfId="11604" priority="2176" operator="lessThan">
      <formula>0</formula>
    </cfRule>
  </conditionalFormatting>
  <conditionalFormatting sqref="F53">
    <cfRule type="cellIs" dxfId="11603" priority="2213" operator="lessThan">
      <formula>0</formula>
    </cfRule>
  </conditionalFormatting>
  <conditionalFormatting sqref="F53">
    <cfRule type="cellIs" dxfId="11602" priority="2230" operator="lessThan">
      <formula>0</formula>
    </cfRule>
  </conditionalFormatting>
  <conditionalFormatting sqref="F53">
    <cfRule type="cellIs" dxfId="11601" priority="2225" operator="lessThan">
      <formula>0</formula>
    </cfRule>
  </conditionalFormatting>
  <conditionalFormatting sqref="F53">
    <cfRule type="cellIs" dxfId="11600" priority="2223" operator="lessThan">
      <formula>0</formula>
    </cfRule>
  </conditionalFormatting>
  <conditionalFormatting sqref="F53">
    <cfRule type="cellIs" dxfId="11599" priority="2224" operator="lessThan">
      <formula>0</formula>
    </cfRule>
  </conditionalFormatting>
  <conditionalFormatting sqref="F53">
    <cfRule type="cellIs" dxfId="11598" priority="2221" operator="lessThan">
      <formula>0</formula>
    </cfRule>
  </conditionalFormatting>
  <conditionalFormatting sqref="F53">
    <cfRule type="cellIs" dxfId="11597" priority="2220" operator="lessThan">
      <formula>0</formula>
    </cfRule>
  </conditionalFormatting>
  <conditionalFormatting sqref="F53">
    <cfRule type="cellIs" dxfId="11596" priority="2218" operator="lessThan">
      <formula>0</formula>
    </cfRule>
  </conditionalFormatting>
  <conditionalFormatting sqref="F53">
    <cfRule type="cellIs" dxfId="11595" priority="2219" operator="lessThan">
      <formula>0</formula>
    </cfRule>
  </conditionalFormatting>
  <conditionalFormatting sqref="F53">
    <cfRule type="cellIs" dxfId="11594" priority="2217" operator="lessThan">
      <formula>0</formula>
    </cfRule>
  </conditionalFormatting>
  <conditionalFormatting sqref="F53">
    <cfRule type="cellIs" dxfId="11593" priority="2216" operator="lessThan">
      <formula>0</formula>
    </cfRule>
  </conditionalFormatting>
  <conditionalFormatting sqref="F53">
    <cfRule type="cellIs" dxfId="11592" priority="2214" operator="lessThan">
      <formula>0</formula>
    </cfRule>
  </conditionalFormatting>
  <conditionalFormatting sqref="F53">
    <cfRule type="cellIs" dxfId="11591" priority="2215" operator="lessThan">
      <formula>0</formula>
    </cfRule>
  </conditionalFormatting>
  <conditionalFormatting sqref="F53">
    <cfRule type="cellIs" dxfId="11590" priority="2212" operator="lessThan">
      <formula>0</formula>
    </cfRule>
  </conditionalFormatting>
  <conditionalFormatting sqref="F53">
    <cfRule type="cellIs" dxfId="11589" priority="2210" operator="lessThan">
      <formula>0</formula>
    </cfRule>
  </conditionalFormatting>
  <conditionalFormatting sqref="F53">
    <cfRule type="cellIs" dxfId="11588" priority="2211" operator="lessThan">
      <formula>0</formula>
    </cfRule>
  </conditionalFormatting>
  <conditionalFormatting sqref="F53">
    <cfRule type="cellIs" dxfId="11587" priority="2209" operator="lessThan">
      <formula>0</formula>
    </cfRule>
  </conditionalFormatting>
  <conditionalFormatting sqref="F53">
    <cfRule type="cellIs" dxfId="11586" priority="2208" operator="lessThan">
      <formula>0</formula>
    </cfRule>
  </conditionalFormatting>
  <conditionalFormatting sqref="F53">
    <cfRule type="cellIs" dxfId="11585" priority="2207" operator="lessThan">
      <formula>0</formula>
    </cfRule>
  </conditionalFormatting>
  <conditionalFormatting sqref="F53">
    <cfRule type="cellIs" dxfId="11584" priority="2205" operator="lessThan">
      <formula>0</formula>
    </cfRule>
  </conditionalFormatting>
  <conditionalFormatting sqref="F53">
    <cfRule type="cellIs" dxfId="11583" priority="2206" operator="lessThan">
      <formula>0</formula>
    </cfRule>
  </conditionalFormatting>
  <conditionalFormatting sqref="F53">
    <cfRule type="cellIs" dxfId="11582" priority="2204" operator="lessThan">
      <formula>0</formula>
    </cfRule>
  </conditionalFormatting>
  <conditionalFormatting sqref="F53">
    <cfRule type="cellIs" dxfId="11581" priority="2144" operator="lessThan">
      <formula>0</formula>
    </cfRule>
  </conditionalFormatting>
  <conditionalFormatting sqref="F53">
    <cfRule type="cellIs" dxfId="11580" priority="2142" operator="lessThan">
      <formula>0</formula>
    </cfRule>
  </conditionalFormatting>
  <conditionalFormatting sqref="F53">
    <cfRule type="cellIs" dxfId="11579" priority="2143" operator="lessThan">
      <formula>0</formula>
    </cfRule>
  </conditionalFormatting>
  <conditionalFormatting sqref="F53">
    <cfRule type="cellIs" dxfId="11578" priority="2141" operator="lessThan">
      <formula>0</formula>
    </cfRule>
  </conditionalFormatting>
  <conditionalFormatting sqref="F53">
    <cfRule type="cellIs" dxfId="11577" priority="2190" operator="lessThan">
      <formula>0</formula>
    </cfRule>
  </conditionalFormatting>
  <conditionalFormatting sqref="F53">
    <cfRule type="cellIs" dxfId="11576" priority="2149" operator="lessThan">
      <formula>0</formula>
    </cfRule>
  </conditionalFormatting>
  <conditionalFormatting sqref="F53">
    <cfRule type="cellIs" dxfId="11575" priority="2150" operator="lessThan">
      <formula>0</formula>
    </cfRule>
  </conditionalFormatting>
  <conditionalFormatting sqref="F53">
    <cfRule type="cellIs" dxfId="11574" priority="2148" operator="lessThan">
      <formula>0</formula>
    </cfRule>
  </conditionalFormatting>
  <conditionalFormatting sqref="F53">
    <cfRule type="cellIs" dxfId="11573" priority="2147" operator="lessThan">
      <formula>0</formula>
    </cfRule>
  </conditionalFormatting>
  <conditionalFormatting sqref="F53">
    <cfRule type="cellIs" dxfId="11572" priority="2145" operator="lessThan">
      <formula>0</formula>
    </cfRule>
  </conditionalFormatting>
  <conditionalFormatting sqref="F53">
    <cfRule type="cellIs" dxfId="11571" priority="2146" operator="lessThan">
      <formula>0</formula>
    </cfRule>
  </conditionalFormatting>
  <conditionalFormatting sqref="F53">
    <cfRule type="cellIs" dxfId="11570" priority="2171" operator="lessThan">
      <formula>0</formula>
    </cfRule>
  </conditionalFormatting>
  <conditionalFormatting sqref="F53">
    <cfRule type="cellIs" dxfId="11569" priority="2172" operator="lessThan">
      <formula>0</formula>
    </cfRule>
  </conditionalFormatting>
  <conditionalFormatting sqref="F53">
    <cfRule type="cellIs" dxfId="11568" priority="2170" operator="lessThan">
      <formula>0</formula>
    </cfRule>
  </conditionalFormatting>
  <conditionalFormatting sqref="F53">
    <cfRule type="cellIs" dxfId="11567" priority="2154" operator="lessThan">
      <formula>0</formula>
    </cfRule>
  </conditionalFormatting>
  <conditionalFormatting sqref="F53">
    <cfRule type="cellIs" dxfId="11566" priority="2153" operator="lessThan">
      <formula>0</formula>
    </cfRule>
  </conditionalFormatting>
  <conditionalFormatting sqref="F53">
    <cfRule type="cellIs" dxfId="11565" priority="2130" operator="lessThan">
      <formula>0</formula>
    </cfRule>
  </conditionalFormatting>
  <conditionalFormatting sqref="F53">
    <cfRule type="cellIs" dxfId="11564" priority="2129" operator="lessThan">
      <formula>0</formula>
    </cfRule>
  </conditionalFormatting>
  <conditionalFormatting sqref="F53">
    <cfRule type="cellIs" dxfId="11563" priority="2138" operator="lessThan">
      <formula>0</formula>
    </cfRule>
  </conditionalFormatting>
  <conditionalFormatting sqref="F53">
    <cfRule type="cellIs" dxfId="11562" priority="2137" operator="lessThan">
      <formula>0</formula>
    </cfRule>
  </conditionalFormatting>
  <conditionalFormatting sqref="F53">
    <cfRule type="cellIs" dxfId="11561" priority="2131" operator="lessThan">
      <formula>0</formula>
    </cfRule>
  </conditionalFormatting>
  <conditionalFormatting sqref="F53">
    <cfRule type="cellIs" dxfId="11560" priority="2128" operator="lessThan">
      <formula>0</formula>
    </cfRule>
  </conditionalFormatting>
  <conditionalFormatting sqref="F53">
    <cfRule type="cellIs" dxfId="11559" priority="2127" operator="lessThan">
      <formula>0</formula>
    </cfRule>
  </conditionalFormatting>
  <conditionalFormatting sqref="F53">
    <cfRule type="cellIs" dxfId="11558" priority="2126" operator="lessThan">
      <formula>0</formula>
    </cfRule>
  </conditionalFormatting>
  <conditionalFormatting sqref="F53">
    <cfRule type="cellIs" dxfId="11557" priority="2125" operator="lessThan">
      <formula>0</formula>
    </cfRule>
  </conditionalFormatting>
  <conditionalFormatting sqref="F53">
    <cfRule type="cellIs" dxfId="11556" priority="2124" operator="lessThan">
      <formula>0</formula>
    </cfRule>
  </conditionalFormatting>
  <conditionalFormatting sqref="F53">
    <cfRule type="cellIs" dxfId="11555" priority="2123" operator="lessThan">
      <formula>0</formula>
    </cfRule>
  </conditionalFormatting>
  <conditionalFormatting sqref="F53">
    <cfRule type="cellIs" dxfId="11554" priority="2121" operator="lessThan">
      <formula>0</formula>
    </cfRule>
  </conditionalFormatting>
  <conditionalFormatting sqref="F53">
    <cfRule type="cellIs" dxfId="11553" priority="2119" operator="lessThan">
      <formula>0</formula>
    </cfRule>
  </conditionalFormatting>
  <conditionalFormatting sqref="F53">
    <cfRule type="cellIs" dxfId="11552" priority="2120" operator="lessThan">
      <formula>0</formula>
    </cfRule>
  </conditionalFormatting>
  <conditionalFormatting sqref="F53">
    <cfRule type="cellIs" dxfId="11551" priority="2118" operator="lessThan">
      <formula>0</formula>
    </cfRule>
  </conditionalFormatting>
  <conditionalFormatting sqref="F53">
    <cfRule type="cellIs" dxfId="11550" priority="2195" operator="lessThan">
      <formula>0</formula>
    </cfRule>
  </conditionalFormatting>
  <conditionalFormatting sqref="F53">
    <cfRule type="cellIs" dxfId="11549" priority="2194" operator="lessThan">
      <formula>0</formula>
    </cfRule>
  </conditionalFormatting>
  <conditionalFormatting sqref="F53">
    <cfRule type="cellIs" dxfId="11548" priority="2192" operator="lessThan">
      <formula>0</formula>
    </cfRule>
  </conditionalFormatting>
  <conditionalFormatting sqref="F53">
    <cfRule type="cellIs" dxfId="11547" priority="2193" operator="lessThan">
      <formula>0</formula>
    </cfRule>
  </conditionalFormatting>
  <conditionalFormatting sqref="F53">
    <cfRule type="cellIs" dxfId="11546" priority="2191" operator="lessThan">
      <formula>0</formula>
    </cfRule>
  </conditionalFormatting>
  <conditionalFormatting sqref="F53">
    <cfRule type="cellIs" dxfId="11545" priority="2175" operator="lessThan">
      <formula>0</formula>
    </cfRule>
  </conditionalFormatting>
  <conditionalFormatting sqref="F53">
    <cfRule type="cellIs" dxfId="11544" priority="2168" operator="lessThan">
      <formula>0</formula>
    </cfRule>
  </conditionalFormatting>
  <conditionalFormatting sqref="F53">
    <cfRule type="cellIs" dxfId="11543" priority="2167" operator="lessThan">
      <formula>0</formula>
    </cfRule>
  </conditionalFormatting>
  <conditionalFormatting sqref="F53">
    <cfRule type="cellIs" dxfId="11542" priority="2165" operator="lessThan">
      <formula>0</formula>
    </cfRule>
  </conditionalFormatting>
  <conditionalFormatting sqref="F53">
    <cfRule type="cellIs" dxfId="11541" priority="2166" operator="lessThan">
      <formula>0</formula>
    </cfRule>
  </conditionalFormatting>
  <conditionalFormatting sqref="F53">
    <cfRule type="cellIs" dxfId="11540" priority="2164" operator="lessThan">
      <formula>0</formula>
    </cfRule>
  </conditionalFormatting>
  <conditionalFormatting sqref="F53">
    <cfRule type="cellIs" dxfId="11539" priority="2169" operator="lessThan">
      <formula>0</formula>
    </cfRule>
  </conditionalFormatting>
  <conditionalFormatting sqref="F53">
    <cfRule type="cellIs" dxfId="11538" priority="2163" operator="lessThan">
      <formula>0</formula>
    </cfRule>
  </conditionalFormatting>
  <conditionalFormatting sqref="F53">
    <cfRule type="cellIs" dxfId="11537" priority="2161" operator="lessThan">
      <formula>0</formula>
    </cfRule>
  </conditionalFormatting>
  <conditionalFormatting sqref="F53">
    <cfRule type="cellIs" dxfId="11536" priority="2162" operator="lessThan">
      <formula>0</formula>
    </cfRule>
  </conditionalFormatting>
  <conditionalFormatting sqref="F53">
    <cfRule type="cellIs" dxfId="11535" priority="2160" operator="lessThan">
      <formula>0</formula>
    </cfRule>
  </conditionalFormatting>
  <conditionalFormatting sqref="F53">
    <cfRule type="cellIs" dxfId="11534" priority="2159" operator="lessThan">
      <formula>0</formula>
    </cfRule>
  </conditionalFormatting>
  <conditionalFormatting sqref="F53">
    <cfRule type="cellIs" dxfId="11533" priority="2158" operator="lessThan">
      <formula>0</formula>
    </cfRule>
  </conditionalFormatting>
  <conditionalFormatting sqref="F53">
    <cfRule type="cellIs" dxfId="11532" priority="2156" operator="lessThan">
      <formula>0</formula>
    </cfRule>
  </conditionalFormatting>
  <conditionalFormatting sqref="F53">
    <cfRule type="cellIs" dxfId="11531" priority="2157" operator="lessThan">
      <formula>0</formula>
    </cfRule>
  </conditionalFormatting>
  <conditionalFormatting sqref="F53">
    <cfRule type="cellIs" dxfId="11530" priority="2155" operator="lessThan">
      <formula>0</formula>
    </cfRule>
  </conditionalFormatting>
  <conditionalFormatting sqref="F53">
    <cfRule type="cellIs" dxfId="11529" priority="2152" operator="lessThan">
      <formula>0</formula>
    </cfRule>
  </conditionalFormatting>
  <conditionalFormatting sqref="F53">
    <cfRule type="cellIs" dxfId="11528" priority="2151" operator="lessThan">
      <formula>0</formula>
    </cfRule>
  </conditionalFormatting>
  <conditionalFormatting sqref="F53">
    <cfRule type="cellIs" dxfId="11527" priority="2122" operator="lessThan">
      <formula>0</formula>
    </cfRule>
  </conditionalFormatting>
  <conditionalFormatting sqref="F53">
    <cfRule type="cellIs" dxfId="11526" priority="2140" operator="lessThan">
      <formula>0</formula>
    </cfRule>
  </conditionalFormatting>
  <conditionalFormatting sqref="F53">
    <cfRule type="cellIs" dxfId="11525" priority="2139" operator="lessThan">
      <formula>0</formula>
    </cfRule>
  </conditionalFormatting>
  <conditionalFormatting sqref="F53">
    <cfRule type="cellIs" dxfId="11524" priority="2136" operator="lessThan">
      <formula>0</formula>
    </cfRule>
  </conditionalFormatting>
  <conditionalFormatting sqref="F53">
    <cfRule type="cellIs" dxfId="11523" priority="2135" operator="lessThan">
      <formula>0</formula>
    </cfRule>
  </conditionalFormatting>
  <conditionalFormatting sqref="F53">
    <cfRule type="cellIs" dxfId="11522" priority="2133" operator="lessThan">
      <formula>0</formula>
    </cfRule>
  </conditionalFormatting>
  <conditionalFormatting sqref="F53">
    <cfRule type="cellIs" dxfId="11521" priority="2134" operator="lessThan">
      <formula>0</formula>
    </cfRule>
  </conditionalFormatting>
  <conditionalFormatting sqref="F53">
    <cfRule type="cellIs" dxfId="11520" priority="2132" operator="lessThan">
      <formula>0</formula>
    </cfRule>
  </conditionalFormatting>
  <conditionalFormatting sqref="F53">
    <cfRule type="cellIs" dxfId="11519" priority="2116" operator="lessThan">
      <formula>0</formula>
    </cfRule>
  </conditionalFormatting>
  <conditionalFormatting sqref="F53">
    <cfRule type="cellIs" dxfId="11518" priority="2117" operator="lessThan">
      <formula>0</formula>
    </cfRule>
  </conditionalFormatting>
  <conditionalFormatting sqref="F53">
    <cfRule type="cellIs" dxfId="11517" priority="2115" operator="lessThan">
      <formula>0</formula>
    </cfRule>
  </conditionalFormatting>
  <conditionalFormatting sqref="F53">
    <cfRule type="cellIs" dxfId="11516" priority="2107" operator="lessThan">
      <formula>0</formula>
    </cfRule>
  </conditionalFormatting>
  <conditionalFormatting sqref="F53">
    <cfRule type="cellIs" dxfId="11515" priority="2106" operator="lessThan">
      <formula>0</formula>
    </cfRule>
  </conditionalFormatting>
  <conditionalFormatting sqref="F53">
    <cfRule type="cellIs" dxfId="11514" priority="2103" operator="lessThan">
      <formula>0</formula>
    </cfRule>
  </conditionalFormatting>
  <conditionalFormatting sqref="F53">
    <cfRule type="cellIs" dxfId="11513" priority="2104" operator="lessThan">
      <formula>0</formula>
    </cfRule>
  </conditionalFormatting>
  <conditionalFormatting sqref="F53">
    <cfRule type="cellIs" dxfId="11512" priority="2112" operator="lessThan">
      <formula>0</formula>
    </cfRule>
  </conditionalFormatting>
  <conditionalFormatting sqref="F53">
    <cfRule type="cellIs" dxfId="11511" priority="2111" operator="lessThan">
      <formula>0</formula>
    </cfRule>
  </conditionalFormatting>
  <conditionalFormatting sqref="F53">
    <cfRule type="cellIs" dxfId="11510" priority="2110" operator="lessThan">
      <formula>0</formula>
    </cfRule>
  </conditionalFormatting>
  <conditionalFormatting sqref="F53">
    <cfRule type="cellIs" dxfId="11509" priority="2113" operator="lessThan">
      <formula>0</formula>
    </cfRule>
  </conditionalFormatting>
  <conditionalFormatting sqref="F53">
    <cfRule type="cellIs" dxfId="11508" priority="2114" operator="lessThan">
      <formula>0</formula>
    </cfRule>
  </conditionalFormatting>
  <conditionalFormatting sqref="F53">
    <cfRule type="cellIs" dxfId="11507" priority="2109" operator="lessThan">
      <formula>0</formula>
    </cfRule>
  </conditionalFormatting>
  <conditionalFormatting sqref="F53">
    <cfRule type="cellIs" dxfId="11506" priority="2108" operator="lessThan">
      <formula>0</formula>
    </cfRule>
  </conditionalFormatting>
  <conditionalFormatting sqref="F53">
    <cfRule type="cellIs" dxfId="11505" priority="2105" operator="lessThan">
      <formula>0</formula>
    </cfRule>
  </conditionalFormatting>
  <conditionalFormatting sqref="F53">
    <cfRule type="cellIs" dxfId="11504" priority="2084" operator="lessThan">
      <formula>0</formula>
    </cfRule>
  </conditionalFormatting>
  <conditionalFormatting sqref="F53">
    <cfRule type="cellIs" dxfId="11503" priority="2085" operator="lessThan">
      <formula>0</formula>
    </cfRule>
  </conditionalFormatting>
  <conditionalFormatting sqref="F53">
    <cfRule type="cellIs" dxfId="11502" priority="2083" operator="lessThan">
      <formula>0</formula>
    </cfRule>
  </conditionalFormatting>
  <conditionalFormatting sqref="F53">
    <cfRule type="cellIs" dxfId="11501" priority="2081" operator="lessThan">
      <formula>0</formula>
    </cfRule>
  </conditionalFormatting>
  <conditionalFormatting sqref="F53">
    <cfRule type="cellIs" dxfId="11500" priority="2082" operator="lessThan">
      <formula>0</formula>
    </cfRule>
  </conditionalFormatting>
  <conditionalFormatting sqref="F53">
    <cfRule type="cellIs" dxfId="11499" priority="2078" operator="lessThan">
      <formula>0</formula>
    </cfRule>
  </conditionalFormatting>
  <conditionalFormatting sqref="F53">
    <cfRule type="cellIs" dxfId="11498" priority="2076" operator="lessThan">
      <formula>0</formula>
    </cfRule>
  </conditionalFormatting>
  <conditionalFormatting sqref="F53">
    <cfRule type="cellIs" dxfId="11497" priority="2077" operator="lessThan">
      <formula>0</formula>
    </cfRule>
  </conditionalFormatting>
  <conditionalFormatting sqref="F53">
    <cfRule type="cellIs" dxfId="11496" priority="2074" operator="lessThan">
      <formula>0</formula>
    </cfRule>
  </conditionalFormatting>
  <conditionalFormatting sqref="F53">
    <cfRule type="cellIs" dxfId="11495" priority="2075" operator="lessThan">
      <formula>0</formula>
    </cfRule>
  </conditionalFormatting>
  <conditionalFormatting sqref="F53">
    <cfRule type="cellIs" dxfId="11494" priority="2071" operator="lessThan">
      <formula>0</formula>
    </cfRule>
  </conditionalFormatting>
  <conditionalFormatting sqref="F53">
    <cfRule type="cellIs" dxfId="11493" priority="2068" operator="lessThan">
      <formula>0</formula>
    </cfRule>
  </conditionalFormatting>
  <conditionalFormatting sqref="F53">
    <cfRule type="cellIs" dxfId="11492" priority="2102" operator="lessThan">
      <formula>0</formula>
    </cfRule>
  </conditionalFormatting>
  <conditionalFormatting sqref="F53">
    <cfRule type="cellIs" dxfId="11491" priority="2073" operator="lessThan">
      <formula>0</formula>
    </cfRule>
  </conditionalFormatting>
  <conditionalFormatting sqref="F53">
    <cfRule type="cellIs" dxfId="11490" priority="2072" operator="lessThan">
      <formula>0</formula>
    </cfRule>
  </conditionalFormatting>
  <conditionalFormatting sqref="F53">
    <cfRule type="cellIs" dxfId="11489" priority="2069" operator="lessThan">
      <formula>0</formula>
    </cfRule>
  </conditionalFormatting>
  <conditionalFormatting sqref="F53">
    <cfRule type="cellIs" dxfId="11488" priority="2101" operator="lessThan">
      <formula>0</formula>
    </cfRule>
  </conditionalFormatting>
  <conditionalFormatting sqref="F53">
    <cfRule type="cellIs" dxfId="11487" priority="2090" operator="lessThan">
      <formula>0</formula>
    </cfRule>
  </conditionalFormatting>
  <conditionalFormatting sqref="F53">
    <cfRule type="cellIs" dxfId="11486" priority="2089" operator="lessThan">
      <formula>0</formula>
    </cfRule>
  </conditionalFormatting>
  <conditionalFormatting sqref="F53">
    <cfRule type="cellIs" dxfId="11485" priority="2099" operator="lessThan">
      <formula>0</formula>
    </cfRule>
  </conditionalFormatting>
  <conditionalFormatting sqref="F53">
    <cfRule type="cellIs" dxfId="11484" priority="2100" operator="lessThan">
      <formula>0</formula>
    </cfRule>
  </conditionalFormatting>
  <conditionalFormatting sqref="F53">
    <cfRule type="cellIs" dxfId="11483" priority="2098" operator="lessThan">
      <formula>0</formula>
    </cfRule>
  </conditionalFormatting>
  <conditionalFormatting sqref="F53">
    <cfRule type="cellIs" dxfId="11482" priority="2097" operator="lessThan">
      <formula>0</formula>
    </cfRule>
  </conditionalFormatting>
  <conditionalFormatting sqref="F53">
    <cfRule type="cellIs" dxfId="11481" priority="2096" operator="lessThan">
      <formula>0</formula>
    </cfRule>
  </conditionalFormatting>
  <conditionalFormatting sqref="F53">
    <cfRule type="cellIs" dxfId="11480" priority="2095" operator="lessThan">
      <formula>0</formula>
    </cfRule>
  </conditionalFormatting>
  <conditionalFormatting sqref="F53">
    <cfRule type="cellIs" dxfId="11479" priority="2094" operator="lessThan">
      <formula>0</formula>
    </cfRule>
  </conditionalFormatting>
  <conditionalFormatting sqref="F53">
    <cfRule type="cellIs" dxfId="11478" priority="2092" operator="lessThan">
      <formula>0</formula>
    </cfRule>
  </conditionalFormatting>
  <conditionalFormatting sqref="F53">
    <cfRule type="cellIs" dxfId="11477" priority="2091" operator="lessThan">
      <formula>0</formula>
    </cfRule>
  </conditionalFormatting>
  <conditionalFormatting sqref="F53">
    <cfRule type="cellIs" dxfId="11476" priority="2093" operator="lessThan">
      <formula>0</formula>
    </cfRule>
  </conditionalFormatting>
  <conditionalFormatting sqref="F53">
    <cfRule type="cellIs" dxfId="11475" priority="2088" operator="lessThan">
      <formula>0</formula>
    </cfRule>
  </conditionalFormatting>
  <conditionalFormatting sqref="F53">
    <cfRule type="cellIs" dxfId="11474" priority="2086" operator="lessThan">
      <formula>0</formula>
    </cfRule>
  </conditionalFormatting>
  <conditionalFormatting sqref="F53">
    <cfRule type="cellIs" dxfId="11473" priority="2087" operator="lessThan">
      <formula>0</formula>
    </cfRule>
  </conditionalFormatting>
  <conditionalFormatting sqref="F53">
    <cfRule type="cellIs" dxfId="11472" priority="2080" operator="lessThan">
      <formula>0</formula>
    </cfRule>
  </conditionalFormatting>
  <conditionalFormatting sqref="F53">
    <cfRule type="cellIs" dxfId="11471" priority="2079" operator="lessThan">
      <formula>0</formula>
    </cfRule>
  </conditionalFormatting>
  <conditionalFormatting sqref="F53">
    <cfRule type="cellIs" dxfId="11470" priority="2070" operator="lessThan">
      <formula>0</formula>
    </cfRule>
  </conditionalFormatting>
  <conditionalFormatting sqref="F53">
    <cfRule type="cellIs" dxfId="11469" priority="2066" operator="lessThan">
      <formula>0</formula>
    </cfRule>
  </conditionalFormatting>
  <conditionalFormatting sqref="F53">
    <cfRule type="cellIs" dxfId="11468" priority="2067" operator="lessThan">
      <formula>0</formula>
    </cfRule>
  </conditionalFormatting>
  <conditionalFormatting sqref="F53">
    <cfRule type="cellIs" dxfId="11467" priority="2064" operator="lessThan">
      <formula>0</formula>
    </cfRule>
  </conditionalFormatting>
  <conditionalFormatting sqref="F53">
    <cfRule type="cellIs" dxfId="11466" priority="2063" operator="lessThan">
      <formula>0</formula>
    </cfRule>
  </conditionalFormatting>
  <conditionalFormatting sqref="F53">
    <cfRule type="cellIs" dxfId="11465" priority="2065" operator="lessThan">
      <formula>0</formula>
    </cfRule>
  </conditionalFormatting>
  <conditionalFormatting sqref="F53">
    <cfRule type="cellIs" dxfId="11464" priority="2062" operator="lessThan">
      <formula>0</formula>
    </cfRule>
  </conditionalFormatting>
  <conditionalFormatting sqref="F53">
    <cfRule type="cellIs" dxfId="11463" priority="2060" operator="lessThan">
      <formula>0</formula>
    </cfRule>
  </conditionalFormatting>
  <conditionalFormatting sqref="F53">
    <cfRule type="cellIs" dxfId="11462" priority="2061" operator="lessThan">
      <formula>0</formula>
    </cfRule>
  </conditionalFormatting>
  <conditionalFormatting sqref="F53">
    <cfRule type="cellIs" dxfId="11461" priority="2058" operator="lessThan">
      <formula>0</formula>
    </cfRule>
  </conditionalFormatting>
  <conditionalFormatting sqref="F53">
    <cfRule type="cellIs" dxfId="11460" priority="2059" operator="lessThan">
      <formula>0</formula>
    </cfRule>
  </conditionalFormatting>
  <conditionalFormatting sqref="F53">
    <cfRule type="cellIs" dxfId="11459" priority="2055" operator="lessThan">
      <formula>0</formula>
    </cfRule>
  </conditionalFormatting>
  <conditionalFormatting sqref="F53">
    <cfRule type="cellIs" dxfId="11458" priority="2056" operator="lessThan">
      <formula>0</formula>
    </cfRule>
  </conditionalFormatting>
  <conditionalFormatting sqref="F53">
    <cfRule type="cellIs" dxfId="11457" priority="2057" operator="lessThan">
      <formula>0</formula>
    </cfRule>
  </conditionalFormatting>
  <conditionalFormatting sqref="G54">
    <cfRule type="cellIs" dxfId="11456" priority="2054" operator="lessThan">
      <formula>0</formula>
    </cfRule>
  </conditionalFormatting>
  <conditionalFormatting sqref="F54">
    <cfRule type="cellIs" dxfId="11455" priority="2045" operator="lessThan">
      <formula>0</formula>
    </cfRule>
  </conditionalFormatting>
  <conditionalFormatting sqref="F54">
    <cfRule type="cellIs" dxfId="11454" priority="2051" operator="lessThan">
      <formula>0</formula>
    </cfRule>
  </conditionalFormatting>
  <conditionalFormatting sqref="F54">
    <cfRule type="cellIs" dxfId="11453" priority="2050" operator="lessThan">
      <formula>0</formula>
    </cfRule>
  </conditionalFormatting>
  <conditionalFormatting sqref="F54">
    <cfRule type="cellIs" dxfId="11452" priority="2052" operator="lessThan">
      <formula>0</formula>
    </cfRule>
  </conditionalFormatting>
  <conditionalFormatting sqref="F54">
    <cfRule type="cellIs" dxfId="11451" priority="2003" operator="lessThan">
      <formula>0</formula>
    </cfRule>
  </conditionalFormatting>
  <conditionalFormatting sqref="F54">
    <cfRule type="cellIs" dxfId="11450" priority="2002" operator="lessThan">
      <formula>0</formula>
    </cfRule>
  </conditionalFormatting>
  <conditionalFormatting sqref="F54">
    <cfRule type="cellIs" dxfId="11449" priority="2001" operator="lessThan">
      <formula>0</formula>
    </cfRule>
  </conditionalFormatting>
  <conditionalFormatting sqref="F54">
    <cfRule type="cellIs" dxfId="11448" priority="2022" operator="lessThan">
      <formula>0</formula>
    </cfRule>
  </conditionalFormatting>
  <conditionalFormatting sqref="F54">
    <cfRule type="cellIs" dxfId="11447" priority="2021" operator="lessThan">
      <formula>0</formula>
    </cfRule>
  </conditionalFormatting>
  <conditionalFormatting sqref="F54">
    <cfRule type="cellIs" dxfId="11446" priority="2020" operator="lessThan">
      <formula>0</formula>
    </cfRule>
  </conditionalFormatting>
  <conditionalFormatting sqref="F54">
    <cfRule type="cellIs" dxfId="11445" priority="2019" operator="lessThan">
      <formula>0</formula>
    </cfRule>
  </conditionalFormatting>
  <conditionalFormatting sqref="F54">
    <cfRule type="cellIs" dxfId="11444" priority="2012" operator="lessThan">
      <formula>0</formula>
    </cfRule>
  </conditionalFormatting>
  <conditionalFormatting sqref="F54">
    <cfRule type="cellIs" dxfId="11443" priority="2005" operator="lessThan">
      <formula>0</formula>
    </cfRule>
  </conditionalFormatting>
  <conditionalFormatting sqref="F54">
    <cfRule type="cellIs" dxfId="11442" priority="2009" operator="lessThan">
      <formula>0</formula>
    </cfRule>
  </conditionalFormatting>
  <conditionalFormatting sqref="F54">
    <cfRule type="cellIs" dxfId="11441" priority="2011" operator="lessThan">
      <formula>0</formula>
    </cfRule>
  </conditionalFormatting>
  <conditionalFormatting sqref="F54">
    <cfRule type="cellIs" dxfId="11440" priority="2010" operator="lessThan">
      <formula>0</formula>
    </cfRule>
  </conditionalFormatting>
  <conditionalFormatting sqref="F54">
    <cfRule type="cellIs" dxfId="11439" priority="2008" operator="lessThan">
      <formula>0</formula>
    </cfRule>
  </conditionalFormatting>
  <conditionalFormatting sqref="F54">
    <cfRule type="cellIs" dxfId="11438" priority="2007" operator="lessThan">
      <formula>0</formula>
    </cfRule>
  </conditionalFormatting>
  <conditionalFormatting sqref="F54">
    <cfRule type="cellIs" dxfId="11437" priority="2006" operator="lessThan">
      <formula>0</formula>
    </cfRule>
  </conditionalFormatting>
  <conditionalFormatting sqref="F54">
    <cfRule type="cellIs" dxfId="11436" priority="2004" operator="lessThan">
      <formula>0</formula>
    </cfRule>
  </conditionalFormatting>
  <conditionalFormatting sqref="F54">
    <cfRule type="cellIs" dxfId="11435" priority="1997" operator="lessThan">
      <formula>0</formula>
    </cfRule>
  </conditionalFormatting>
  <conditionalFormatting sqref="F54">
    <cfRule type="cellIs" dxfId="11434" priority="1996" operator="lessThan">
      <formula>0</formula>
    </cfRule>
  </conditionalFormatting>
  <conditionalFormatting sqref="F54">
    <cfRule type="cellIs" dxfId="11433" priority="2026" operator="lessThan">
      <formula>0</formula>
    </cfRule>
  </conditionalFormatting>
  <conditionalFormatting sqref="F54">
    <cfRule type="cellIs" dxfId="11432" priority="2025" operator="lessThan">
      <formula>0</formula>
    </cfRule>
  </conditionalFormatting>
  <conditionalFormatting sqref="F54">
    <cfRule type="cellIs" dxfId="11431" priority="2024" operator="lessThan">
      <formula>0</formula>
    </cfRule>
  </conditionalFormatting>
  <conditionalFormatting sqref="F54">
    <cfRule type="cellIs" dxfId="11430" priority="2023" operator="lessThan">
      <formula>0</formula>
    </cfRule>
  </conditionalFormatting>
  <conditionalFormatting sqref="F54">
    <cfRule type="cellIs" dxfId="11429" priority="2049" operator="lessThan">
      <formula>0</formula>
    </cfRule>
  </conditionalFormatting>
  <conditionalFormatting sqref="F54">
    <cfRule type="cellIs" dxfId="11428" priority="2000" operator="lessThan">
      <formula>0</formula>
    </cfRule>
  </conditionalFormatting>
  <conditionalFormatting sqref="F54">
    <cfRule type="cellIs" dxfId="11427" priority="1999" operator="lessThan">
      <formula>0</formula>
    </cfRule>
  </conditionalFormatting>
  <conditionalFormatting sqref="F54">
    <cfRule type="cellIs" dxfId="11426" priority="2036" operator="lessThan">
      <formula>0</formula>
    </cfRule>
  </conditionalFormatting>
  <conditionalFormatting sqref="F54">
    <cfRule type="cellIs" dxfId="11425" priority="2053" operator="lessThan">
      <formula>0</formula>
    </cfRule>
  </conditionalFormatting>
  <conditionalFormatting sqref="F54">
    <cfRule type="cellIs" dxfId="11424" priority="2048" operator="lessThan">
      <formula>0</formula>
    </cfRule>
  </conditionalFormatting>
  <conditionalFormatting sqref="F54">
    <cfRule type="cellIs" dxfId="11423" priority="2046" operator="lessThan">
      <formula>0</formula>
    </cfRule>
  </conditionalFormatting>
  <conditionalFormatting sqref="F54">
    <cfRule type="cellIs" dxfId="11422" priority="2047" operator="lessThan">
      <formula>0</formula>
    </cfRule>
  </conditionalFormatting>
  <conditionalFormatting sqref="F54">
    <cfRule type="cellIs" dxfId="11421" priority="2044" operator="lessThan">
      <formula>0</formula>
    </cfRule>
  </conditionalFormatting>
  <conditionalFormatting sqref="F54">
    <cfRule type="cellIs" dxfId="11420" priority="2043" operator="lessThan">
      <formula>0</formula>
    </cfRule>
  </conditionalFormatting>
  <conditionalFormatting sqref="F54">
    <cfRule type="cellIs" dxfId="11419" priority="2041" operator="lessThan">
      <formula>0</formula>
    </cfRule>
  </conditionalFormatting>
  <conditionalFormatting sqref="F54">
    <cfRule type="cellIs" dxfId="11418" priority="2042" operator="lessThan">
      <formula>0</formula>
    </cfRule>
  </conditionalFormatting>
  <conditionalFormatting sqref="F54">
    <cfRule type="cellIs" dxfId="11417" priority="2040" operator="lessThan">
      <formula>0</formula>
    </cfRule>
  </conditionalFormatting>
  <conditionalFormatting sqref="F54">
    <cfRule type="cellIs" dxfId="11416" priority="2039" operator="lessThan">
      <formula>0</formula>
    </cfRule>
  </conditionalFormatting>
  <conditionalFormatting sqref="F54">
    <cfRule type="cellIs" dxfId="11415" priority="2037" operator="lessThan">
      <formula>0</formula>
    </cfRule>
  </conditionalFormatting>
  <conditionalFormatting sqref="F54">
    <cfRule type="cellIs" dxfId="11414" priority="2038" operator="lessThan">
      <formula>0</formula>
    </cfRule>
  </conditionalFormatting>
  <conditionalFormatting sqref="F54">
    <cfRule type="cellIs" dxfId="11413" priority="2035" operator="lessThan">
      <formula>0</formula>
    </cfRule>
  </conditionalFormatting>
  <conditionalFormatting sqref="F54">
    <cfRule type="cellIs" dxfId="11412" priority="2033" operator="lessThan">
      <formula>0</formula>
    </cfRule>
  </conditionalFormatting>
  <conditionalFormatting sqref="F54">
    <cfRule type="cellIs" dxfId="11411" priority="2034" operator="lessThan">
      <formula>0</formula>
    </cfRule>
  </conditionalFormatting>
  <conditionalFormatting sqref="F54">
    <cfRule type="cellIs" dxfId="11410" priority="2032" operator="lessThan">
      <formula>0</formula>
    </cfRule>
  </conditionalFormatting>
  <conditionalFormatting sqref="F54">
    <cfRule type="cellIs" dxfId="11409" priority="2031" operator="lessThan">
      <formula>0</formula>
    </cfRule>
  </conditionalFormatting>
  <conditionalFormatting sqref="F54">
    <cfRule type="cellIs" dxfId="11408" priority="2030" operator="lessThan">
      <formula>0</formula>
    </cfRule>
  </conditionalFormatting>
  <conditionalFormatting sqref="F54">
    <cfRule type="cellIs" dxfId="11407" priority="2028" operator="lessThan">
      <formula>0</formula>
    </cfRule>
  </conditionalFormatting>
  <conditionalFormatting sqref="F54">
    <cfRule type="cellIs" dxfId="11406" priority="2029" operator="lessThan">
      <formula>0</formula>
    </cfRule>
  </conditionalFormatting>
  <conditionalFormatting sqref="F54">
    <cfRule type="cellIs" dxfId="11405" priority="2027" operator="lessThan">
      <formula>0</formula>
    </cfRule>
  </conditionalFormatting>
  <conditionalFormatting sqref="F54">
    <cfRule type="cellIs" dxfId="11404" priority="1967" operator="lessThan">
      <formula>0</formula>
    </cfRule>
  </conditionalFormatting>
  <conditionalFormatting sqref="F54">
    <cfRule type="cellIs" dxfId="11403" priority="1965" operator="lessThan">
      <formula>0</formula>
    </cfRule>
  </conditionalFormatting>
  <conditionalFormatting sqref="F54">
    <cfRule type="cellIs" dxfId="11402" priority="1966" operator="lessThan">
      <formula>0</formula>
    </cfRule>
  </conditionalFormatting>
  <conditionalFormatting sqref="F54">
    <cfRule type="cellIs" dxfId="11401" priority="1964" operator="lessThan">
      <formula>0</formula>
    </cfRule>
  </conditionalFormatting>
  <conditionalFormatting sqref="F54">
    <cfRule type="cellIs" dxfId="11400" priority="2013" operator="lessThan">
      <formula>0</formula>
    </cfRule>
  </conditionalFormatting>
  <conditionalFormatting sqref="F54">
    <cfRule type="cellIs" dxfId="11399" priority="1972" operator="lessThan">
      <formula>0</formula>
    </cfRule>
  </conditionalFormatting>
  <conditionalFormatting sqref="F54">
    <cfRule type="cellIs" dxfId="11398" priority="1973" operator="lessThan">
      <formula>0</formula>
    </cfRule>
  </conditionalFormatting>
  <conditionalFormatting sqref="F54">
    <cfRule type="cellIs" dxfId="11397" priority="1971" operator="lessThan">
      <formula>0</formula>
    </cfRule>
  </conditionalFormatting>
  <conditionalFormatting sqref="F54">
    <cfRule type="cellIs" dxfId="11396" priority="1970" operator="lessThan">
      <formula>0</formula>
    </cfRule>
  </conditionalFormatting>
  <conditionalFormatting sqref="F54">
    <cfRule type="cellIs" dxfId="11395" priority="1968" operator="lessThan">
      <formula>0</formula>
    </cfRule>
  </conditionalFormatting>
  <conditionalFormatting sqref="F54">
    <cfRule type="cellIs" dxfId="11394" priority="1969" operator="lessThan">
      <formula>0</formula>
    </cfRule>
  </conditionalFormatting>
  <conditionalFormatting sqref="F54">
    <cfRule type="cellIs" dxfId="11393" priority="1994" operator="lessThan">
      <formula>0</formula>
    </cfRule>
  </conditionalFormatting>
  <conditionalFormatting sqref="F54">
    <cfRule type="cellIs" dxfId="11392" priority="1995" operator="lessThan">
      <formula>0</formula>
    </cfRule>
  </conditionalFormatting>
  <conditionalFormatting sqref="F54">
    <cfRule type="cellIs" dxfId="11391" priority="1993" operator="lessThan">
      <formula>0</formula>
    </cfRule>
  </conditionalFormatting>
  <conditionalFormatting sqref="F54">
    <cfRule type="cellIs" dxfId="11390" priority="1977" operator="lessThan">
      <formula>0</formula>
    </cfRule>
  </conditionalFormatting>
  <conditionalFormatting sqref="F54">
    <cfRule type="cellIs" dxfId="11389" priority="1976" operator="lessThan">
      <formula>0</formula>
    </cfRule>
  </conditionalFormatting>
  <conditionalFormatting sqref="F54">
    <cfRule type="cellIs" dxfId="11388" priority="1953" operator="lessThan">
      <formula>0</formula>
    </cfRule>
  </conditionalFormatting>
  <conditionalFormatting sqref="F54">
    <cfRule type="cellIs" dxfId="11387" priority="1952" operator="lessThan">
      <formula>0</formula>
    </cfRule>
  </conditionalFormatting>
  <conditionalFormatting sqref="F54">
    <cfRule type="cellIs" dxfId="11386" priority="1961" operator="lessThan">
      <formula>0</formula>
    </cfRule>
  </conditionalFormatting>
  <conditionalFormatting sqref="F54">
    <cfRule type="cellIs" dxfId="11385" priority="1960" operator="lessThan">
      <formula>0</formula>
    </cfRule>
  </conditionalFormatting>
  <conditionalFormatting sqref="F54">
    <cfRule type="cellIs" dxfId="11384" priority="1954" operator="lessThan">
      <formula>0</formula>
    </cfRule>
  </conditionalFormatting>
  <conditionalFormatting sqref="F54">
    <cfRule type="cellIs" dxfId="11383" priority="1951" operator="lessThan">
      <formula>0</formula>
    </cfRule>
  </conditionalFormatting>
  <conditionalFormatting sqref="F54">
    <cfRule type="cellIs" dxfId="11382" priority="1950" operator="lessThan">
      <formula>0</formula>
    </cfRule>
  </conditionalFormatting>
  <conditionalFormatting sqref="F54">
    <cfRule type="cellIs" dxfId="11381" priority="1949" operator="lessThan">
      <formula>0</formula>
    </cfRule>
  </conditionalFormatting>
  <conditionalFormatting sqref="F54">
    <cfRule type="cellIs" dxfId="11380" priority="1948" operator="lessThan">
      <formula>0</formula>
    </cfRule>
  </conditionalFormatting>
  <conditionalFormatting sqref="F54">
    <cfRule type="cellIs" dxfId="11379" priority="1947" operator="lessThan">
      <formula>0</formula>
    </cfRule>
  </conditionalFormatting>
  <conditionalFormatting sqref="F54">
    <cfRule type="cellIs" dxfId="11378" priority="1946" operator="lessThan">
      <formula>0</formula>
    </cfRule>
  </conditionalFormatting>
  <conditionalFormatting sqref="F54">
    <cfRule type="cellIs" dxfId="11377" priority="1944" operator="lessThan">
      <formula>0</formula>
    </cfRule>
  </conditionalFormatting>
  <conditionalFormatting sqref="F54">
    <cfRule type="cellIs" dxfId="11376" priority="1942" operator="lessThan">
      <formula>0</formula>
    </cfRule>
  </conditionalFormatting>
  <conditionalFormatting sqref="F54">
    <cfRule type="cellIs" dxfId="11375" priority="1943" operator="lessThan">
      <formula>0</formula>
    </cfRule>
  </conditionalFormatting>
  <conditionalFormatting sqref="F54">
    <cfRule type="cellIs" dxfId="11374" priority="1941" operator="lessThan">
      <formula>0</formula>
    </cfRule>
  </conditionalFormatting>
  <conditionalFormatting sqref="F54">
    <cfRule type="cellIs" dxfId="11373" priority="2018" operator="lessThan">
      <formula>0</formula>
    </cfRule>
  </conditionalFormatting>
  <conditionalFormatting sqref="F54">
    <cfRule type="cellIs" dxfId="11372" priority="2017" operator="lessThan">
      <formula>0</formula>
    </cfRule>
  </conditionalFormatting>
  <conditionalFormatting sqref="F54">
    <cfRule type="cellIs" dxfId="11371" priority="2015" operator="lessThan">
      <formula>0</formula>
    </cfRule>
  </conditionalFormatting>
  <conditionalFormatting sqref="F54">
    <cfRule type="cellIs" dxfId="11370" priority="2016" operator="lessThan">
      <formula>0</formula>
    </cfRule>
  </conditionalFormatting>
  <conditionalFormatting sqref="F54">
    <cfRule type="cellIs" dxfId="11369" priority="2014" operator="lessThan">
      <formula>0</formula>
    </cfRule>
  </conditionalFormatting>
  <conditionalFormatting sqref="F54">
    <cfRule type="cellIs" dxfId="11368" priority="1998" operator="lessThan">
      <formula>0</formula>
    </cfRule>
  </conditionalFormatting>
  <conditionalFormatting sqref="F54">
    <cfRule type="cellIs" dxfId="11367" priority="1991" operator="lessThan">
      <formula>0</formula>
    </cfRule>
  </conditionalFormatting>
  <conditionalFormatting sqref="F54">
    <cfRule type="cellIs" dxfId="11366" priority="1990" operator="lessThan">
      <formula>0</formula>
    </cfRule>
  </conditionalFormatting>
  <conditionalFormatting sqref="F54">
    <cfRule type="cellIs" dxfId="11365" priority="1988" operator="lessThan">
      <formula>0</formula>
    </cfRule>
  </conditionalFormatting>
  <conditionalFormatting sqref="F54">
    <cfRule type="cellIs" dxfId="11364" priority="1989" operator="lessThan">
      <formula>0</formula>
    </cfRule>
  </conditionalFormatting>
  <conditionalFormatting sqref="F54">
    <cfRule type="cellIs" dxfId="11363" priority="1987" operator="lessThan">
      <formula>0</formula>
    </cfRule>
  </conditionalFormatting>
  <conditionalFormatting sqref="F54">
    <cfRule type="cellIs" dxfId="11362" priority="1992" operator="lessThan">
      <formula>0</formula>
    </cfRule>
  </conditionalFormatting>
  <conditionalFormatting sqref="F54">
    <cfRule type="cellIs" dxfId="11361" priority="1986" operator="lessThan">
      <formula>0</formula>
    </cfRule>
  </conditionalFormatting>
  <conditionalFormatting sqref="F54">
    <cfRule type="cellIs" dxfId="11360" priority="1984" operator="lessThan">
      <formula>0</formula>
    </cfRule>
  </conditionalFormatting>
  <conditionalFormatting sqref="F54">
    <cfRule type="cellIs" dxfId="11359" priority="1985" operator="lessThan">
      <formula>0</formula>
    </cfRule>
  </conditionalFormatting>
  <conditionalFormatting sqref="F54">
    <cfRule type="cellIs" dxfId="11358" priority="1983" operator="lessThan">
      <formula>0</formula>
    </cfRule>
  </conditionalFormatting>
  <conditionalFormatting sqref="F54">
    <cfRule type="cellIs" dxfId="11357" priority="1982" operator="lessThan">
      <formula>0</formula>
    </cfRule>
  </conditionalFormatting>
  <conditionalFormatting sqref="F54">
    <cfRule type="cellIs" dxfId="11356" priority="1981" operator="lessThan">
      <formula>0</formula>
    </cfRule>
  </conditionalFormatting>
  <conditionalFormatting sqref="F54">
    <cfRule type="cellIs" dxfId="11355" priority="1979" operator="lessThan">
      <formula>0</formula>
    </cfRule>
  </conditionalFormatting>
  <conditionalFormatting sqref="F54">
    <cfRule type="cellIs" dxfId="11354" priority="1980" operator="lessThan">
      <formula>0</formula>
    </cfRule>
  </conditionalFormatting>
  <conditionalFormatting sqref="F54">
    <cfRule type="cellIs" dxfId="11353" priority="1978" operator="lessThan">
      <formula>0</formula>
    </cfRule>
  </conditionalFormatting>
  <conditionalFormatting sqref="F54">
    <cfRule type="cellIs" dxfId="11352" priority="1975" operator="lessThan">
      <formula>0</formula>
    </cfRule>
  </conditionalFormatting>
  <conditionalFormatting sqref="F54">
    <cfRule type="cellIs" dxfId="11351" priority="1974" operator="lessThan">
      <formula>0</formula>
    </cfRule>
  </conditionalFormatting>
  <conditionalFormatting sqref="F54">
    <cfRule type="cellIs" dxfId="11350" priority="1945" operator="lessThan">
      <formula>0</formula>
    </cfRule>
  </conditionalFormatting>
  <conditionalFormatting sqref="F54">
    <cfRule type="cellIs" dxfId="11349" priority="1963" operator="lessThan">
      <formula>0</formula>
    </cfRule>
  </conditionalFormatting>
  <conditionalFormatting sqref="F54">
    <cfRule type="cellIs" dxfId="11348" priority="1962" operator="lessThan">
      <formula>0</formula>
    </cfRule>
  </conditionalFormatting>
  <conditionalFormatting sqref="F54">
    <cfRule type="cellIs" dxfId="11347" priority="1959" operator="lessThan">
      <formula>0</formula>
    </cfRule>
  </conditionalFormatting>
  <conditionalFormatting sqref="F54">
    <cfRule type="cellIs" dxfId="11346" priority="1958" operator="lessThan">
      <formula>0</formula>
    </cfRule>
  </conditionalFormatting>
  <conditionalFormatting sqref="F54">
    <cfRule type="cellIs" dxfId="11345" priority="1956" operator="lessThan">
      <formula>0</formula>
    </cfRule>
  </conditionalFormatting>
  <conditionalFormatting sqref="F54">
    <cfRule type="cellIs" dxfId="11344" priority="1957" operator="lessThan">
      <formula>0</formula>
    </cfRule>
  </conditionalFormatting>
  <conditionalFormatting sqref="F54">
    <cfRule type="cellIs" dxfId="11343" priority="1955" operator="lessThan">
      <formula>0</formula>
    </cfRule>
  </conditionalFormatting>
  <conditionalFormatting sqref="F54">
    <cfRule type="cellIs" dxfId="11342" priority="1939" operator="lessThan">
      <formula>0</formula>
    </cfRule>
  </conditionalFormatting>
  <conditionalFormatting sqref="F54">
    <cfRule type="cellIs" dxfId="11341" priority="1940" operator="lessThan">
      <formula>0</formula>
    </cfRule>
  </conditionalFormatting>
  <conditionalFormatting sqref="F54">
    <cfRule type="cellIs" dxfId="11340" priority="1938" operator="lessThan">
      <formula>0</formula>
    </cfRule>
  </conditionalFormatting>
  <conditionalFormatting sqref="F54">
    <cfRule type="cellIs" dxfId="11339" priority="1930" operator="lessThan">
      <formula>0</formula>
    </cfRule>
  </conditionalFormatting>
  <conditionalFormatting sqref="F54">
    <cfRule type="cellIs" dxfId="11338" priority="1929" operator="lessThan">
      <formula>0</formula>
    </cfRule>
  </conditionalFormatting>
  <conditionalFormatting sqref="F54">
    <cfRule type="cellIs" dxfId="11337" priority="1926" operator="lessThan">
      <formula>0</formula>
    </cfRule>
  </conditionalFormatting>
  <conditionalFormatting sqref="F54">
    <cfRule type="cellIs" dxfId="11336" priority="1927" operator="lessThan">
      <formula>0</formula>
    </cfRule>
  </conditionalFormatting>
  <conditionalFormatting sqref="F54">
    <cfRule type="cellIs" dxfId="11335" priority="1935" operator="lessThan">
      <formula>0</formula>
    </cfRule>
  </conditionalFormatting>
  <conditionalFormatting sqref="F54">
    <cfRule type="cellIs" dxfId="11334" priority="1934" operator="lessThan">
      <formula>0</formula>
    </cfRule>
  </conditionalFormatting>
  <conditionalFormatting sqref="F54">
    <cfRule type="cellIs" dxfId="11333" priority="1933" operator="lessThan">
      <formula>0</formula>
    </cfRule>
  </conditionalFormatting>
  <conditionalFormatting sqref="F54">
    <cfRule type="cellIs" dxfId="11332" priority="1936" operator="lessThan">
      <formula>0</formula>
    </cfRule>
  </conditionalFormatting>
  <conditionalFormatting sqref="F54">
    <cfRule type="cellIs" dxfId="11331" priority="1937" operator="lessThan">
      <formula>0</formula>
    </cfRule>
  </conditionalFormatting>
  <conditionalFormatting sqref="F54">
    <cfRule type="cellIs" dxfId="11330" priority="1932" operator="lessThan">
      <formula>0</formula>
    </cfRule>
  </conditionalFormatting>
  <conditionalFormatting sqref="F54">
    <cfRule type="cellIs" dxfId="11329" priority="1931" operator="lessThan">
      <formula>0</formula>
    </cfRule>
  </conditionalFormatting>
  <conditionalFormatting sqref="F54">
    <cfRule type="cellIs" dxfId="11328" priority="1928" operator="lessThan">
      <formula>0</formula>
    </cfRule>
  </conditionalFormatting>
  <conditionalFormatting sqref="F54">
    <cfRule type="cellIs" dxfId="11327" priority="1925" operator="lessThan">
      <formula>0</formula>
    </cfRule>
  </conditionalFormatting>
  <conditionalFormatting sqref="F54">
    <cfRule type="cellIs" dxfId="11326" priority="1924" operator="lessThan">
      <formula>0</formula>
    </cfRule>
  </conditionalFormatting>
  <conditionalFormatting sqref="F54">
    <cfRule type="cellIs" dxfId="11325" priority="1922" operator="lessThan">
      <formula>0</formula>
    </cfRule>
  </conditionalFormatting>
  <conditionalFormatting sqref="F54">
    <cfRule type="cellIs" dxfId="11324" priority="1923" operator="lessThan">
      <formula>0</formula>
    </cfRule>
  </conditionalFormatting>
  <conditionalFormatting sqref="F55">
    <cfRule type="cellIs" dxfId="11323" priority="1730" operator="lessThan">
      <formula>0</formula>
    </cfRule>
  </conditionalFormatting>
  <conditionalFormatting sqref="F55">
    <cfRule type="cellIs" dxfId="11322" priority="1731" operator="lessThan">
      <formula>0</formula>
    </cfRule>
  </conditionalFormatting>
  <conditionalFormatting sqref="F55">
    <cfRule type="cellIs" dxfId="11321" priority="1729" operator="lessThan">
      <formula>0</formula>
    </cfRule>
  </conditionalFormatting>
  <conditionalFormatting sqref="F55">
    <cfRule type="cellIs" dxfId="11320" priority="1727" operator="lessThan">
      <formula>0</formula>
    </cfRule>
  </conditionalFormatting>
  <conditionalFormatting sqref="F55">
    <cfRule type="cellIs" dxfId="11319" priority="1728" operator="lessThan">
      <formula>0</formula>
    </cfRule>
  </conditionalFormatting>
  <conditionalFormatting sqref="F55">
    <cfRule type="cellIs" dxfId="11318" priority="1724" operator="lessThan">
      <formula>0</formula>
    </cfRule>
  </conditionalFormatting>
  <conditionalFormatting sqref="F55">
    <cfRule type="cellIs" dxfId="11317" priority="1722" operator="lessThan">
      <formula>0</formula>
    </cfRule>
  </conditionalFormatting>
  <conditionalFormatting sqref="F55">
    <cfRule type="cellIs" dxfId="11316" priority="1723" operator="lessThan">
      <formula>0</formula>
    </cfRule>
  </conditionalFormatting>
  <conditionalFormatting sqref="F55">
    <cfRule type="cellIs" dxfId="11315" priority="1720" operator="lessThan">
      <formula>0</formula>
    </cfRule>
  </conditionalFormatting>
  <conditionalFormatting sqref="F55">
    <cfRule type="cellIs" dxfId="11314" priority="1721" operator="lessThan">
      <formula>0</formula>
    </cfRule>
  </conditionalFormatting>
  <conditionalFormatting sqref="F55">
    <cfRule type="cellIs" dxfId="11313" priority="1717" operator="lessThan">
      <formula>0</formula>
    </cfRule>
  </conditionalFormatting>
  <conditionalFormatting sqref="F55">
    <cfRule type="cellIs" dxfId="11312" priority="1714" operator="lessThan">
      <formula>0</formula>
    </cfRule>
  </conditionalFormatting>
  <conditionalFormatting sqref="F55">
    <cfRule type="cellIs" dxfId="11311" priority="1719" operator="lessThan">
      <formula>0</formula>
    </cfRule>
  </conditionalFormatting>
  <conditionalFormatting sqref="F55">
    <cfRule type="cellIs" dxfId="11310" priority="1718" operator="lessThan">
      <formula>0</formula>
    </cfRule>
  </conditionalFormatting>
  <conditionalFormatting sqref="F55">
    <cfRule type="cellIs" dxfId="11309" priority="1715" operator="lessThan">
      <formula>0</formula>
    </cfRule>
  </conditionalFormatting>
  <conditionalFormatting sqref="F55">
    <cfRule type="cellIs" dxfId="11308" priority="1736" operator="lessThan">
      <formula>0</formula>
    </cfRule>
  </conditionalFormatting>
  <conditionalFormatting sqref="F55">
    <cfRule type="cellIs" dxfId="11307" priority="1735" operator="lessThan">
      <formula>0</formula>
    </cfRule>
  </conditionalFormatting>
  <conditionalFormatting sqref="F55">
    <cfRule type="cellIs" dxfId="11306" priority="1738" operator="lessThan">
      <formula>0</formula>
    </cfRule>
  </conditionalFormatting>
  <conditionalFormatting sqref="F55">
    <cfRule type="cellIs" dxfId="11305" priority="1737" operator="lessThan">
      <formula>0</formula>
    </cfRule>
  </conditionalFormatting>
  <conditionalFormatting sqref="F55">
    <cfRule type="cellIs" dxfId="11304" priority="1739" operator="lessThan">
      <formula>0</formula>
    </cfRule>
  </conditionalFormatting>
  <conditionalFormatting sqref="F55">
    <cfRule type="cellIs" dxfId="11303" priority="1734" operator="lessThan">
      <formula>0</formula>
    </cfRule>
  </conditionalFormatting>
  <conditionalFormatting sqref="F55">
    <cfRule type="cellIs" dxfId="11302" priority="1732" operator="lessThan">
      <formula>0</formula>
    </cfRule>
  </conditionalFormatting>
  <conditionalFormatting sqref="F55">
    <cfRule type="cellIs" dxfId="11301" priority="1733" operator="lessThan">
      <formula>0</formula>
    </cfRule>
  </conditionalFormatting>
  <conditionalFormatting sqref="F55">
    <cfRule type="cellIs" dxfId="11300" priority="1726" operator="lessThan">
      <formula>0</formula>
    </cfRule>
  </conditionalFormatting>
  <conditionalFormatting sqref="F55">
    <cfRule type="cellIs" dxfId="11299" priority="1725" operator="lessThan">
      <formula>0</formula>
    </cfRule>
  </conditionalFormatting>
  <conditionalFormatting sqref="F55">
    <cfRule type="cellIs" dxfId="11298" priority="1716" operator="lessThan">
      <formula>0</formula>
    </cfRule>
  </conditionalFormatting>
  <conditionalFormatting sqref="F55">
    <cfRule type="cellIs" dxfId="11297" priority="1712" operator="lessThan">
      <formula>0</formula>
    </cfRule>
  </conditionalFormatting>
  <conditionalFormatting sqref="F55">
    <cfRule type="cellIs" dxfId="11296" priority="1713" operator="lessThan">
      <formula>0</formula>
    </cfRule>
  </conditionalFormatting>
  <conditionalFormatting sqref="F55">
    <cfRule type="cellIs" dxfId="11295" priority="1710" operator="lessThan">
      <formula>0</formula>
    </cfRule>
  </conditionalFormatting>
  <conditionalFormatting sqref="F55">
    <cfRule type="cellIs" dxfId="11294" priority="1709" operator="lessThan">
      <formula>0</formula>
    </cfRule>
  </conditionalFormatting>
  <conditionalFormatting sqref="F55">
    <cfRule type="cellIs" dxfId="11293" priority="1711" operator="lessThan">
      <formula>0</formula>
    </cfRule>
  </conditionalFormatting>
  <conditionalFormatting sqref="F55">
    <cfRule type="cellIs" dxfId="11292" priority="1708" operator="lessThan">
      <formula>0</formula>
    </cfRule>
  </conditionalFormatting>
  <conditionalFormatting sqref="F55">
    <cfRule type="cellIs" dxfId="11291" priority="1706" operator="lessThan">
      <formula>0</formula>
    </cfRule>
  </conditionalFormatting>
  <conditionalFormatting sqref="F55">
    <cfRule type="cellIs" dxfId="11290" priority="1707" operator="lessThan">
      <formula>0</formula>
    </cfRule>
  </conditionalFormatting>
  <conditionalFormatting sqref="F55">
    <cfRule type="cellIs" dxfId="11289" priority="1704" operator="lessThan">
      <formula>0</formula>
    </cfRule>
  </conditionalFormatting>
  <conditionalFormatting sqref="F55">
    <cfRule type="cellIs" dxfId="11288" priority="1705" operator="lessThan">
      <formula>0</formula>
    </cfRule>
  </conditionalFormatting>
  <conditionalFormatting sqref="F55">
    <cfRule type="cellIs" dxfId="11287" priority="1701" operator="lessThan">
      <formula>0</formula>
    </cfRule>
  </conditionalFormatting>
  <conditionalFormatting sqref="F55">
    <cfRule type="cellIs" dxfId="11286" priority="1702" operator="lessThan">
      <formula>0</formula>
    </cfRule>
  </conditionalFormatting>
  <conditionalFormatting sqref="F55">
    <cfRule type="cellIs" dxfId="11285" priority="1703" operator="lessThan">
      <formula>0</formula>
    </cfRule>
  </conditionalFormatting>
  <conditionalFormatting sqref="G56">
    <cfRule type="cellIs" dxfId="11284" priority="1700" operator="lessThan">
      <formula>0</formula>
    </cfRule>
  </conditionalFormatting>
  <conditionalFormatting sqref="F56">
    <cfRule type="cellIs" dxfId="11283" priority="1697" operator="lessThan">
      <formula>0</formula>
    </cfRule>
  </conditionalFormatting>
  <conditionalFormatting sqref="F56">
    <cfRule type="cellIs" dxfId="11282" priority="1696" operator="lessThan">
      <formula>0</formula>
    </cfRule>
  </conditionalFormatting>
  <conditionalFormatting sqref="F56">
    <cfRule type="cellIs" dxfId="11281" priority="1698" operator="lessThan">
      <formula>0</formula>
    </cfRule>
  </conditionalFormatting>
  <conditionalFormatting sqref="F56">
    <cfRule type="cellIs" dxfId="11280" priority="1649" operator="lessThan">
      <formula>0</formula>
    </cfRule>
  </conditionalFormatting>
  <conditionalFormatting sqref="F56">
    <cfRule type="cellIs" dxfId="11279" priority="1648" operator="lessThan">
      <formula>0</formula>
    </cfRule>
  </conditionalFormatting>
  <conditionalFormatting sqref="F56">
    <cfRule type="cellIs" dxfId="11278" priority="1647" operator="lessThan">
      <formula>0</formula>
    </cfRule>
  </conditionalFormatting>
  <conditionalFormatting sqref="F56">
    <cfRule type="cellIs" dxfId="11277" priority="1658" operator="lessThan">
      <formula>0</formula>
    </cfRule>
  </conditionalFormatting>
  <conditionalFormatting sqref="F56">
    <cfRule type="cellIs" dxfId="11276" priority="1651" operator="lessThan">
      <formula>0</formula>
    </cfRule>
  </conditionalFormatting>
  <conditionalFormatting sqref="F56">
    <cfRule type="cellIs" dxfId="11275" priority="1655" operator="lessThan">
      <formula>0</formula>
    </cfRule>
  </conditionalFormatting>
  <conditionalFormatting sqref="F56">
    <cfRule type="cellIs" dxfId="11274" priority="1657" operator="lessThan">
      <formula>0</formula>
    </cfRule>
  </conditionalFormatting>
  <conditionalFormatting sqref="F56">
    <cfRule type="cellIs" dxfId="11273" priority="1656" operator="lessThan">
      <formula>0</formula>
    </cfRule>
  </conditionalFormatting>
  <conditionalFormatting sqref="F56">
    <cfRule type="cellIs" dxfId="11272" priority="1654" operator="lessThan">
      <formula>0</formula>
    </cfRule>
  </conditionalFormatting>
  <conditionalFormatting sqref="F56">
    <cfRule type="cellIs" dxfId="11271" priority="1653" operator="lessThan">
      <formula>0</formula>
    </cfRule>
  </conditionalFormatting>
  <conditionalFormatting sqref="F56">
    <cfRule type="cellIs" dxfId="11270" priority="1652" operator="lessThan">
      <formula>0</formula>
    </cfRule>
  </conditionalFormatting>
  <conditionalFormatting sqref="F56">
    <cfRule type="cellIs" dxfId="11269" priority="1650" operator="lessThan">
      <formula>0</formula>
    </cfRule>
  </conditionalFormatting>
  <conditionalFormatting sqref="F56">
    <cfRule type="cellIs" dxfId="11268" priority="1643" operator="lessThan">
      <formula>0</formula>
    </cfRule>
  </conditionalFormatting>
  <conditionalFormatting sqref="F56">
    <cfRule type="cellIs" dxfId="11267" priority="1642" operator="lessThan">
      <formula>0</formula>
    </cfRule>
  </conditionalFormatting>
  <conditionalFormatting sqref="F56">
    <cfRule type="cellIs" dxfId="11266" priority="1695" operator="lessThan">
      <formula>0</formula>
    </cfRule>
  </conditionalFormatting>
  <conditionalFormatting sqref="F56">
    <cfRule type="cellIs" dxfId="11265" priority="1646" operator="lessThan">
      <formula>0</formula>
    </cfRule>
  </conditionalFormatting>
  <conditionalFormatting sqref="F56">
    <cfRule type="cellIs" dxfId="11264" priority="1645" operator="lessThan">
      <formula>0</formula>
    </cfRule>
  </conditionalFormatting>
  <conditionalFormatting sqref="F56">
    <cfRule type="cellIs" dxfId="11263" priority="1699" operator="lessThan">
      <formula>0</formula>
    </cfRule>
  </conditionalFormatting>
  <conditionalFormatting sqref="F56">
    <cfRule type="cellIs" dxfId="11262" priority="1694" operator="lessThan">
      <formula>0</formula>
    </cfRule>
  </conditionalFormatting>
  <conditionalFormatting sqref="F56">
    <cfRule type="cellIs" dxfId="11261" priority="1692" operator="lessThan">
      <formula>0</formula>
    </cfRule>
  </conditionalFormatting>
  <conditionalFormatting sqref="F56">
    <cfRule type="cellIs" dxfId="11260" priority="1693" operator="lessThan">
      <formula>0</formula>
    </cfRule>
  </conditionalFormatting>
  <conditionalFormatting sqref="F56">
    <cfRule type="cellIs" dxfId="11259" priority="1613" operator="lessThan">
      <formula>0</formula>
    </cfRule>
  </conditionalFormatting>
  <conditionalFormatting sqref="F56">
    <cfRule type="cellIs" dxfId="11258" priority="1611" operator="lessThan">
      <formula>0</formula>
    </cfRule>
  </conditionalFormatting>
  <conditionalFormatting sqref="F56">
    <cfRule type="cellIs" dxfId="11257" priority="1612" operator="lessThan">
      <formula>0</formula>
    </cfRule>
  </conditionalFormatting>
  <conditionalFormatting sqref="F56">
    <cfRule type="cellIs" dxfId="11256" priority="1659" operator="lessThan">
      <formula>0</formula>
    </cfRule>
  </conditionalFormatting>
  <conditionalFormatting sqref="F56">
    <cfRule type="cellIs" dxfId="11255" priority="1618" operator="lessThan">
      <formula>0</formula>
    </cfRule>
  </conditionalFormatting>
  <conditionalFormatting sqref="F56">
    <cfRule type="cellIs" dxfId="11254" priority="1619" operator="lessThan">
      <formula>0</formula>
    </cfRule>
  </conditionalFormatting>
  <conditionalFormatting sqref="F56">
    <cfRule type="cellIs" dxfId="11253" priority="1617" operator="lessThan">
      <formula>0</formula>
    </cfRule>
  </conditionalFormatting>
  <conditionalFormatting sqref="F56">
    <cfRule type="cellIs" dxfId="11252" priority="1616" operator="lessThan">
      <formula>0</formula>
    </cfRule>
  </conditionalFormatting>
  <conditionalFormatting sqref="F56">
    <cfRule type="cellIs" dxfId="11251" priority="1614" operator="lessThan">
      <formula>0</formula>
    </cfRule>
  </conditionalFormatting>
  <conditionalFormatting sqref="F56">
    <cfRule type="cellIs" dxfId="11250" priority="1615" operator="lessThan">
      <formula>0</formula>
    </cfRule>
  </conditionalFormatting>
  <conditionalFormatting sqref="F56">
    <cfRule type="cellIs" dxfId="11249" priority="1640" operator="lessThan">
      <formula>0</formula>
    </cfRule>
  </conditionalFormatting>
  <conditionalFormatting sqref="F56">
    <cfRule type="cellIs" dxfId="11248" priority="1641" operator="lessThan">
      <formula>0</formula>
    </cfRule>
  </conditionalFormatting>
  <conditionalFormatting sqref="F56">
    <cfRule type="cellIs" dxfId="11247" priority="1639" operator="lessThan">
      <formula>0</formula>
    </cfRule>
  </conditionalFormatting>
  <conditionalFormatting sqref="F56">
    <cfRule type="cellIs" dxfId="11246" priority="1623" operator="lessThan">
      <formula>0</formula>
    </cfRule>
  </conditionalFormatting>
  <conditionalFormatting sqref="F56">
    <cfRule type="cellIs" dxfId="11245" priority="1622" operator="lessThan">
      <formula>0</formula>
    </cfRule>
  </conditionalFormatting>
  <conditionalFormatting sqref="F56">
    <cfRule type="cellIs" dxfId="11244" priority="1660" operator="lessThan">
      <formula>0</formula>
    </cfRule>
  </conditionalFormatting>
  <conditionalFormatting sqref="F56">
    <cfRule type="cellIs" dxfId="11243" priority="1644" operator="lessThan">
      <formula>0</formula>
    </cfRule>
  </conditionalFormatting>
  <conditionalFormatting sqref="F56">
    <cfRule type="cellIs" dxfId="11242" priority="1637" operator="lessThan">
      <formula>0</formula>
    </cfRule>
  </conditionalFormatting>
  <conditionalFormatting sqref="F56">
    <cfRule type="cellIs" dxfId="11241" priority="1636" operator="lessThan">
      <formula>0</formula>
    </cfRule>
  </conditionalFormatting>
  <conditionalFormatting sqref="F56">
    <cfRule type="cellIs" dxfId="11240" priority="1634" operator="lessThan">
      <formula>0</formula>
    </cfRule>
  </conditionalFormatting>
  <conditionalFormatting sqref="F56">
    <cfRule type="cellIs" dxfId="11239" priority="1635" operator="lessThan">
      <formula>0</formula>
    </cfRule>
  </conditionalFormatting>
  <conditionalFormatting sqref="F56">
    <cfRule type="cellIs" dxfId="11238" priority="1633" operator="lessThan">
      <formula>0</formula>
    </cfRule>
  </conditionalFormatting>
  <conditionalFormatting sqref="F56">
    <cfRule type="cellIs" dxfId="11237" priority="1638" operator="lessThan">
      <formula>0</formula>
    </cfRule>
  </conditionalFormatting>
  <conditionalFormatting sqref="F56">
    <cfRule type="cellIs" dxfId="11236" priority="1632" operator="lessThan">
      <formula>0</formula>
    </cfRule>
  </conditionalFormatting>
  <conditionalFormatting sqref="F56">
    <cfRule type="cellIs" dxfId="11235" priority="1630" operator="lessThan">
      <formula>0</formula>
    </cfRule>
  </conditionalFormatting>
  <conditionalFormatting sqref="F56">
    <cfRule type="cellIs" dxfId="11234" priority="1631" operator="lessThan">
      <formula>0</formula>
    </cfRule>
  </conditionalFormatting>
  <conditionalFormatting sqref="F56">
    <cfRule type="cellIs" dxfId="11233" priority="1629" operator="lessThan">
      <formula>0</formula>
    </cfRule>
  </conditionalFormatting>
  <conditionalFormatting sqref="F56">
    <cfRule type="cellIs" dxfId="11232" priority="1628" operator="lessThan">
      <formula>0</formula>
    </cfRule>
  </conditionalFormatting>
  <conditionalFormatting sqref="F56">
    <cfRule type="cellIs" dxfId="11231" priority="1627" operator="lessThan">
      <formula>0</formula>
    </cfRule>
  </conditionalFormatting>
  <conditionalFormatting sqref="F56">
    <cfRule type="cellIs" dxfId="11230" priority="1625" operator="lessThan">
      <formula>0</formula>
    </cfRule>
  </conditionalFormatting>
  <conditionalFormatting sqref="F56">
    <cfRule type="cellIs" dxfId="11229" priority="1626" operator="lessThan">
      <formula>0</formula>
    </cfRule>
  </conditionalFormatting>
  <conditionalFormatting sqref="F56">
    <cfRule type="cellIs" dxfId="11228" priority="1624" operator="lessThan">
      <formula>0</formula>
    </cfRule>
  </conditionalFormatting>
  <conditionalFormatting sqref="F56">
    <cfRule type="cellIs" dxfId="11227" priority="1621" operator="lessThan">
      <formula>0</formula>
    </cfRule>
  </conditionalFormatting>
  <conditionalFormatting sqref="F56">
    <cfRule type="cellIs" dxfId="11226" priority="1620" operator="lessThan">
      <formula>0</formula>
    </cfRule>
  </conditionalFormatting>
  <conditionalFormatting sqref="F56">
    <cfRule type="cellIs" dxfId="11225" priority="1576" operator="lessThan">
      <formula>0</formula>
    </cfRule>
  </conditionalFormatting>
  <conditionalFormatting sqref="F56">
    <cfRule type="cellIs" dxfId="11224" priority="1575" operator="lessThan">
      <formula>0</formula>
    </cfRule>
  </conditionalFormatting>
  <conditionalFormatting sqref="F56">
    <cfRule type="cellIs" dxfId="11223" priority="1572" operator="lessThan">
      <formula>0</formula>
    </cfRule>
  </conditionalFormatting>
  <conditionalFormatting sqref="F56">
    <cfRule type="cellIs" dxfId="11222" priority="1573" operator="lessThan">
      <formula>0</formula>
    </cfRule>
  </conditionalFormatting>
  <conditionalFormatting sqref="F56">
    <cfRule type="cellIs" dxfId="11221" priority="1578" operator="lessThan">
      <formula>0</formula>
    </cfRule>
  </conditionalFormatting>
  <conditionalFormatting sqref="F56">
    <cfRule type="cellIs" dxfId="11220" priority="1577" operator="lessThan">
      <formula>0</formula>
    </cfRule>
  </conditionalFormatting>
  <conditionalFormatting sqref="F56">
    <cfRule type="cellIs" dxfId="11219" priority="1574" operator="lessThan">
      <formula>0</formula>
    </cfRule>
  </conditionalFormatting>
  <conditionalFormatting sqref="F56">
    <cfRule type="cellIs" dxfId="11218" priority="1553" operator="lessThan">
      <formula>0</formula>
    </cfRule>
  </conditionalFormatting>
  <conditionalFormatting sqref="F56">
    <cfRule type="cellIs" dxfId="11217" priority="1554" operator="lessThan">
      <formula>0</formula>
    </cfRule>
  </conditionalFormatting>
  <conditionalFormatting sqref="F56">
    <cfRule type="cellIs" dxfId="11216" priority="1552" operator="lessThan">
      <formula>0</formula>
    </cfRule>
  </conditionalFormatting>
  <conditionalFormatting sqref="F56">
    <cfRule type="cellIs" dxfId="11215" priority="1550" operator="lessThan">
      <formula>0</formula>
    </cfRule>
  </conditionalFormatting>
  <conditionalFormatting sqref="F56">
    <cfRule type="cellIs" dxfId="11214" priority="1551" operator="lessThan">
      <formula>0</formula>
    </cfRule>
  </conditionalFormatting>
  <conditionalFormatting sqref="F56">
    <cfRule type="cellIs" dxfId="11213" priority="1547" operator="lessThan">
      <formula>0</formula>
    </cfRule>
  </conditionalFormatting>
  <conditionalFormatting sqref="F56">
    <cfRule type="cellIs" dxfId="11212" priority="1545" operator="lessThan">
      <formula>0</formula>
    </cfRule>
  </conditionalFormatting>
  <conditionalFormatting sqref="F56">
    <cfRule type="cellIs" dxfId="11211" priority="1546" operator="lessThan">
      <formula>0</formula>
    </cfRule>
  </conditionalFormatting>
  <conditionalFormatting sqref="F56">
    <cfRule type="cellIs" dxfId="11210" priority="1543" operator="lessThan">
      <formula>0</formula>
    </cfRule>
  </conditionalFormatting>
  <conditionalFormatting sqref="F56">
    <cfRule type="cellIs" dxfId="11209" priority="1544" operator="lessThan">
      <formula>0</formula>
    </cfRule>
  </conditionalFormatting>
  <conditionalFormatting sqref="F56">
    <cfRule type="cellIs" dxfId="11208" priority="1540" operator="lessThan">
      <formula>0</formula>
    </cfRule>
  </conditionalFormatting>
  <conditionalFormatting sqref="F56">
    <cfRule type="cellIs" dxfId="11207" priority="1537" operator="lessThan">
      <formula>0</formula>
    </cfRule>
  </conditionalFormatting>
  <conditionalFormatting sqref="F56">
    <cfRule type="cellIs" dxfId="11206" priority="1571" operator="lessThan">
      <formula>0</formula>
    </cfRule>
  </conditionalFormatting>
  <conditionalFormatting sqref="F56">
    <cfRule type="cellIs" dxfId="11205" priority="1542" operator="lessThan">
      <formula>0</formula>
    </cfRule>
  </conditionalFormatting>
  <conditionalFormatting sqref="F56">
    <cfRule type="cellIs" dxfId="11204" priority="1541" operator="lessThan">
      <formula>0</formula>
    </cfRule>
  </conditionalFormatting>
  <conditionalFormatting sqref="F56">
    <cfRule type="cellIs" dxfId="11203" priority="1538" operator="lessThan">
      <formula>0</formula>
    </cfRule>
  </conditionalFormatting>
  <conditionalFormatting sqref="F56">
    <cfRule type="cellIs" dxfId="11202" priority="1570" operator="lessThan">
      <formula>0</formula>
    </cfRule>
  </conditionalFormatting>
  <conditionalFormatting sqref="F56">
    <cfRule type="cellIs" dxfId="11201" priority="1559" operator="lessThan">
      <formula>0</formula>
    </cfRule>
  </conditionalFormatting>
  <conditionalFormatting sqref="F56">
    <cfRule type="cellIs" dxfId="11200" priority="1558" operator="lessThan">
      <formula>0</formula>
    </cfRule>
  </conditionalFormatting>
  <conditionalFormatting sqref="F56">
    <cfRule type="cellIs" dxfId="11199" priority="1568" operator="lessThan">
      <formula>0</formula>
    </cfRule>
  </conditionalFormatting>
  <conditionalFormatting sqref="F56">
    <cfRule type="cellIs" dxfId="11198" priority="1569" operator="lessThan">
      <formula>0</formula>
    </cfRule>
  </conditionalFormatting>
  <conditionalFormatting sqref="F56">
    <cfRule type="cellIs" dxfId="11197" priority="1567" operator="lessThan">
      <formula>0</formula>
    </cfRule>
  </conditionalFormatting>
  <conditionalFormatting sqref="F56">
    <cfRule type="cellIs" dxfId="11196" priority="1566" operator="lessThan">
      <formula>0</formula>
    </cfRule>
  </conditionalFormatting>
  <conditionalFormatting sqref="F56">
    <cfRule type="cellIs" dxfId="11195" priority="1565" operator="lessThan">
      <formula>0</formula>
    </cfRule>
  </conditionalFormatting>
  <conditionalFormatting sqref="F56">
    <cfRule type="cellIs" dxfId="11194" priority="1564" operator="lessThan">
      <formula>0</formula>
    </cfRule>
  </conditionalFormatting>
  <conditionalFormatting sqref="F56">
    <cfRule type="cellIs" dxfId="11193" priority="1563" operator="lessThan">
      <formula>0</formula>
    </cfRule>
  </conditionalFormatting>
  <conditionalFormatting sqref="F56">
    <cfRule type="cellIs" dxfId="11192" priority="1561" operator="lessThan">
      <formula>0</formula>
    </cfRule>
  </conditionalFormatting>
  <conditionalFormatting sqref="F56">
    <cfRule type="cellIs" dxfId="11191" priority="1560" operator="lessThan">
      <formula>0</formula>
    </cfRule>
  </conditionalFormatting>
  <conditionalFormatting sqref="F56">
    <cfRule type="cellIs" dxfId="11190" priority="1562" operator="lessThan">
      <formula>0</formula>
    </cfRule>
  </conditionalFormatting>
  <conditionalFormatting sqref="F56">
    <cfRule type="cellIs" dxfId="11189" priority="1557" operator="lessThan">
      <formula>0</formula>
    </cfRule>
  </conditionalFormatting>
  <conditionalFormatting sqref="F56">
    <cfRule type="cellIs" dxfId="11188" priority="1555" operator="lessThan">
      <formula>0</formula>
    </cfRule>
  </conditionalFormatting>
  <conditionalFormatting sqref="F56">
    <cfRule type="cellIs" dxfId="11187" priority="1556" operator="lessThan">
      <formula>0</formula>
    </cfRule>
  </conditionalFormatting>
  <conditionalFormatting sqref="F56">
    <cfRule type="cellIs" dxfId="11186" priority="1549" operator="lessThan">
      <formula>0</formula>
    </cfRule>
  </conditionalFormatting>
  <conditionalFormatting sqref="F56">
    <cfRule type="cellIs" dxfId="11185" priority="1548" operator="lessThan">
      <formula>0</formula>
    </cfRule>
  </conditionalFormatting>
  <conditionalFormatting sqref="F56">
    <cfRule type="cellIs" dxfId="11184" priority="1539" operator="lessThan">
      <formula>0</formula>
    </cfRule>
  </conditionalFormatting>
  <conditionalFormatting sqref="F56">
    <cfRule type="cellIs" dxfId="11183" priority="1536" operator="lessThan">
      <formula>0</formula>
    </cfRule>
  </conditionalFormatting>
  <conditionalFormatting sqref="F57">
    <cfRule type="cellIs" dxfId="11182" priority="1472" operator="lessThan">
      <formula>0</formula>
    </cfRule>
  </conditionalFormatting>
  <conditionalFormatting sqref="F57">
    <cfRule type="cellIs" dxfId="11181" priority="1471" operator="lessThan">
      <formula>0</formula>
    </cfRule>
  </conditionalFormatting>
  <conditionalFormatting sqref="F57">
    <cfRule type="cellIs" dxfId="11180" priority="1470" operator="lessThan">
      <formula>0</formula>
    </cfRule>
  </conditionalFormatting>
  <conditionalFormatting sqref="F57">
    <cfRule type="cellIs" dxfId="11179" priority="1491" operator="lessThan">
      <formula>0</formula>
    </cfRule>
  </conditionalFormatting>
  <conditionalFormatting sqref="F57">
    <cfRule type="cellIs" dxfId="11178" priority="1490" operator="lessThan">
      <formula>0</formula>
    </cfRule>
  </conditionalFormatting>
  <conditionalFormatting sqref="F57">
    <cfRule type="cellIs" dxfId="11177" priority="1489" operator="lessThan">
      <formula>0</formula>
    </cfRule>
  </conditionalFormatting>
  <conditionalFormatting sqref="F57">
    <cfRule type="cellIs" dxfId="11176" priority="1488" operator="lessThan">
      <formula>0</formula>
    </cfRule>
  </conditionalFormatting>
  <conditionalFormatting sqref="F57">
    <cfRule type="cellIs" dxfId="11175" priority="1481" operator="lessThan">
      <formula>0</formula>
    </cfRule>
  </conditionalFormatting>
  <conditionalFormatting sqref="F57">
    <cfRule type="cellIs" dxfId="11174" priority="1474" operator="lessThan">
      <formula>0</formula>
    </cfRule>
  </conditionalFormatting>
  <conditionalFormatting sqref="F57">
    <cfRule type="cellIs" dxfId="11173" priority="1478" operator="lessThan">
      <formula>0</formula>
    </cfRule>
  </conditionalFormatting>
  <conditionalFormatting sqref="F57">
    <cfRule type="cellIs" dxfId="11172" priority="1480" operator="lessThan">
      <formula>0</formula>
    </cfRule>
  </conditionalFormatting>
  <conditionalFormatting sqref="F57">
    <cfRule type="cellIs" dxfId="11171" priority="1479" operator="lessThan">
      <formula>0</formula>
    </cfRule>
  </conditionalFormatting>
  <conditionalFormatting sqref="F57">
    <cfRule type="cellIs" dxfId="11170" priority="1477" operator="lessThan">
      <formula>0</formula>
    </cfRule>
  </conditionalFormatting>
  <conditionalFormatting sqref="F57">
    <cfRule type="cellIs" dxfId="11169" priority="1476" operator="lessThan">
      <formula>0</formula>
    </cfRule>
  </conditionalFormatting>
  <conditionalFormatting sqref="F57">
    <cfRule type="cellIs" dxfId="11168" priority="1475" operator="lessThan">
      <formula>0</formula>
    </cfRule>
  </conditionalFormatting>
  <conditionalFormatting sqref="F57">
    <cfRule type="cellIs" dxfId="11167" priority="1473" operator="lessThan">
      <formula>0</formula>
    </cfRule>
  </conditionalFormatting>
  <conditionalFormatting sqref="F57">
    <cfRule type="cellIs" dxfId="11166" priority="1466" operator="lessThan">
      <formula>0</formula>
    </cfRule>
  </conditionalFormatting>
  <conditionalFormatting sqref="F57">
    <cfRule type="cellIs" dxfId="11165" priority="1465" operator="lessThan">
      <formula>0</formula>
    </cfRule>
  </conditionalFormatting>
  <conditionalFormatting sqref="F57">
    <cfRule type="cellIs" dxfId="11164" priority="1495" operator="lessThan">
      <formula>0</formula>
    </cfRule>
  </conditionalFormatting>
  <conditionalFormatting sqref="F57">
    <cfRule type="cellIs" dxfId="11163" priority="1494" operator="lessThan">
      <formula>0</formula>
    </cfRule>
  </conditionalFormatting>
  <conditionalFormatting sqref="F57">
    <cfRule type="cellIs" dxfId="11162" priority="1493" operator="lessThan">
      <formula>0</formula>
    </cfRule>
  </conditionalFormatting>
  <conditionalFormatting sqref="F57">
    <cfRule type="cellIs" dxfId="11161" priority="1492" operator="lessThan">
      <formula>0</formula>
    </cfRule>
  </conditionalFormatting>
  <conditionalFormatting sqref="F57">
    <cfRule type="cellIs" dxfId="11160" priority="1469" operator="lessThan">
      <formula>0</formula>
    </cfRule>
  </conditionalFormatting>
  <conditionalFormatting sqref="F57">
    <cfRule type="cellIs" dxfId="11159" priority="1468" operator="lessThan">
      <formula>0</formula>
    </cfRule>
  </conditionalFormatting>
  <conditionalFormatting sqref="F57">
    <cfRule type="cellIs" dxfId="11158" priority="1505" operator="lessThan">
      <formula>0</formula>
    </cfRule>
  </conditionalFormatting>
  <conditionalFormatting sqref="F57">
    <cfRule type="cellIs" dxfId="11157" priority="1512" operator="lessThan">
      <formula>0</formula>
    </cfRule>
  </conditionalFormatting>
  <conditionalFormatting sqref="F57">
    <cfRule type="cellIs" dxfId="11156" priority="1510" operator="lessThan">
      <formula>0</formula>
    </cfRule>
  </conditionalFormatting>
  <conditionalFormatting sqref="F57">
    <cfRule type="cellIs" dxfId="11155" priority="1511" operator="lessThan">
      <formula>0</formula>
    </cfRule>
  </conditionalFormatting>
  <conditionalFormatting sqref="F57">
    <cfRule type="cellIs" dxfId="11154" priority="1509" operator="lessThan">
      <formula>0</formula>
    </cfRule>
  </conditionalFormatting>
  <conditionalFormatting sqref="F57">
    <cfRule type="cellIs" dxfId="11153" priority="1508" operator="lessThan">
      <formula>0</formula>
    </cfRule>
  </conditionalFormatting>
  <conditionalFormatting sqref="F57">
    <cfRule type="cellIs" dxfId="11152" priority="1506" operator="lessThan">
      <formula>0</formula>
    </cfRule>
  </conditionalFormatting>
  <conditionalFormatting sqref="F57">
    <cfRule type="cellIs" dxfId="11151" priority="1507" operator="lessThan">
      <formula>0</formula>
    </cfRule>
  </conditionalFormatting>
  <conditionalFormatting sqref="F57">
    <cfRule type="cellIs" dxfId="11150" priority="1504" operator="lessThan">
      <formula>0</formula>
    </cfRule>
  </conditionalFormatting>
  <conditionalFormatting sqref="F57">
    <cfRule type="cellIs" dxfId="11149" priority="1502" operator="lessThan">
      <formula>0</formula>
    </cfRule>
  </conditionalFormatting>
  <conditionalFormatting sqref="F57">
    <cfRule type="cellIs" dxfId="11148" priority="1503" operator="lessThan">
      <formula>0</formula>
    </cfRule>
  </conditionalFormatting>
  <conditionalFormatting sqref="F57">
    <cfRule type="cellIs" dxfId="11147" priority="1501" operator="lessThan">
      <formula>0</formula>
    </cfRule>
  </conditionalFormatting>
  <conditionalFormatting sqref="F57">
    <cfRule type="cellIs" dxfId="11146" priority="1500" operator="lessThan">
      <formula>0</formula>
    </cfRule>
  </conditionalFormatting>
  <conditionalFormatting sqref="F57">
    <cfRule type="cellIs" dxfId="11145" priority="1499" operator="lessThan">
      <formula>0</formula>
    </cfRule>
  </conditionalFormatting>
  <conditionalFormatting sqref="F57">
    <cfRule type="cellIs" dxfId="11144" priority="1497" operator="lessThan">
      <formula>0</formula>
    </cfRule>
  </conditionalFormatting>
  <conditionalFormatting sqref="F57">
    <cfRule type="cellIs" dxfId="11143" priority="1498" operator="lessThan">
      <formula>0</formula>
    </cfRule>
  </conditionalFormatting>
  <conditionalFormatting sqref="F57">
    <cfRule type="cellIs" dxfId="11142" priority="1496" operator="lessThan">
      <formula>0</formula>
    </cfRule>
  </conditionalFormatting>
  <conditionalFormatting sqref="F57">
    <cfRule type="cellIs" dxfId="11141" priority="1436" operator="lessThan">
      <formula>0</formula>
    </cfRule>
  </conditionalFormatting>
  <conditionalFormatting sqref="F57">
    <cfRule type="cellIs" dxfId="11140" priority="1434" operator="lessThan">
      <formula>0</formula>
    </cfRule>
  </conditionalFormatting>
  <conditionalFormatting sqref="F57">
    <cfRule type="cellIs" dxfId="11139" priority="1435" operator="lessThan">
      <formula>0</formula>
    </cfRule>
  </conditionalFormatting>
  <conditionalFormatting sqref="F57">
    <cfRule type="cellIs" dxfId="11138" priority="1433" operator="lessThan">
      <formula>0</formula>
    </cfRule>
  </conditionalFormatting>
  <conditionalFormatting sqref="F57">
    <cfRule type="cellIs" dxfId="11137" priority="1482" operator="lessThan">
      <formula>0</formula>
    </cfRule>
  </conditionalFormatting>
  <conditionalFormatting sqref="F57">
    <cfRule type="cellIs" dxfId="11136" priority="1441" operator="lessThan">
      <formula>0</formula>
    </cfRule>
  </conditionalFormatting>
  <conditionalFormatting sqref="F57">
    <cfRule type="cellIs" dxfId="11135" priority="1442" operator="lessThan">
      <formula>0</formula>
    </cfRule>
  </conditionalFormatting>
  <conditionalFormatting sqref="F57">
    <cfRule type="cellIs" dxfId="11134" priority="1440" operator="lessThan">
      <formula>0</formula>
    </cfRule>
  </conditionalFormatting>
  <conditionalFormatting sqref="F57">
    <cfRule type="cellIs" dxfId="11133" priority="1439" operator="lessThan">
      <formula>0</formula>
    </cfRule>
  </conditionalFormatting>
  <conditionalFormatting sqref="F57">
    <cfRule type="cellIs" dxfId="11132" priority="1437" operator="lessThan">
      <formula>0</formula>
    </cfRule>
  </conditionalFormatting>
  <conditionalFormatting sqref="F57">
    <cfRule type="cellIs" dxfId="11131" priority="1438" operator="lessThan">
      <formula>0</formula>
    </cfRule>
  </conditionalFormatting>
  <conditionalFormatting sqref="F57">
    <cfRule type="cellIs" dxfId="11130" priority="1463" operator="lessThan">
      <formula>0</formula>
    </cfRule>
  </conditionalFormatting>
  <conditionalFormatting sqref="F57">
    <cfRule type="cellIs" dxfId="11129" priority="1464" operator="lessThan">
      <formula>0</formula>
    </cfRule>
  </conditionalFormatting>
  <conditionalFormatting sqref="F57">
    <cfRule type="cellIs" dxfId="11128" priority="1462" operator="lessThan">
      <formula>0</formula>
    </cfRule>
  </conditionalFormatting>
  <conditionalFormatting sqref="F57">
    <cfRule type="cellIs" dxfId="11127" priority="1446" operator="lessThan">
      <formula>0</formula>
    </cfRule>
  </conditionalFormatting>
  <conditionalFormatting sqref="F57">
    <cfRule type="cellIs" dxfId="11126" priority="1445" operator="lessThan">
      <formula>0</formula>
    </cfRule>
  </conditionalFormatting>
  <conditionalFormatting sqref="F57">
    <cfRule type="cellIs" dxfId="11125" priority="1422" operator="lessThan">
      <formula>0</formula>
    </cfRule>
  </conditionalFormatting>
  <conditionalFormatting sqref="F57">
    <cfRule type="cellIs" dxfId="11124" priority="1421" operator="lessThan">
      <formula>0</formula>
    </cfRule>
  </conditionalFormatting>
  <conditionalFormatting sqref="F57">
    <cfRule type="cellIs" dxfId="11123" priority="1430" operator="lessThan">
      <formula>0</formula>
    </cfRule>
  </conditionalFormatting>
  <conditionalFormatting sqref="F57">
    <cfRule type="cellIs" dxfId="11122" priority="1429" operator="lessThan">
      <formula>0</formula>
    </cfRule>
  </conditionalFormatting>
  <conditionalFormatting sqref="F57">
    <cfRule type="cellIs" dxfId="11121" priority="1423" operator="lessThan">
      <formula>0</formula>
    </cfRule>
  </conditionalFormatting>
  <conditionalFormatting sqref="F57">
    <cfRule type="cellIs" dxfId="11120" priority="1420" operator="lessThan">
      <formula>0</formula>
    </cfRule>
  </conditionalFormatting>
  <conditionalFormatting sqref="F57">
    <cfRule type="cellIs" dxfId="11119" priority="1419" operator="lessThan">
      <formula>0</formula>
    </cfRule>
  </conditionalFormatting>
  <conditionalFormatting sqref="F57">
    <cfRule type="cellIs" dxfId="11118" priority="1418" operator="lessThan">
      <formula>0</formula>
    </cfRule>
  </conditionalFormatting>
  <conditionalFormatting sqref="F57">
    <cfRule type="cellIs" dxfId="11117" priority="1417" operator="lessThan">
      <formula>0</formula>
    </cfRule>
  </conditionalFormatting>
  <conditionalFormatting sqref="F57">
    <cfRule type="cellIs" dxfId="11116" priority="1416" operator="lessThan">
      <formula>0</formula>
    </cfRule>
  </conditionalFormatting>
  <conditionalFormatting sqref="F57">
    <cfRule type="cellIs" dxfId="11115" priority="1415" operator="lessThan">
      <formula>0</formula>
    </cfRule>
  </conditionalFormatting>
  <conditionalFormatting sqref="F57">
    <cfRule type="cellIs" dxfId="11114" priority="1413" operator="lessThan">
      <formula>0</formula>
    </cfRule>
  </conditionalFormatting>
  <conditionalFormatting sqref="F57">
    <cfRule type="cellIs" dxfId="11113" priority="1411" operator="lessThan">
      <formula>0</formula>
    </cfRule>
  </conditionalFormatting>
  <conditionalFormatting sqref="F57">
    <cfRule type="cellIs" dxfId="11112" priority="1412" operator="lessThan">
      <formula>0</formula>
    </cfRule>
  </conditionalFormatting>
  <conditionalFormatting sqref="F57">
    <cfRule type="cellIs" dxfId="11111" priority="1410" operator="lessThan">
      <formula>0</formula>
    </cfRule>
  </conditionalFormatting>
  <conditionalFormatting sqref="F57">
    <cfRule type="cellIs" dxfId="11110" priority="1487" operator="lessThan">
      <formula>0</formula>
    </cfRule>
  </conditionalFormatting>
  <conditionalFormatting sqref="F57">
    <cfRule type="cellIs" dxfId="11109" priority="1486" operator="lessThan">
      <formula>0</formula>
    </cfRule>
  </conditionalFormatting>
  <conditionalFormatting sqref="F57">
    <cfRule type="cellIs" dxfId="11108" priority="1484" operator="lessThan">
      <formula>0</formula>
    </cfRule>
  </conditionalFormatting>
  <conditionalFormatting sqref="F57">
    <cfRule type="cellIs" dxfId="11107" priority="1485" operator="lessThan">
      <formula>0</formula>
    </cfRule>
  </conditionalFormatting>
  <conditionalFormatting sqref="F57">
    <cfRule type="cellIs" dxfId="11106" priority="1483" operator="lessThan">
      <formula>0</formula>
    </cfRule>
  </conditionalFormatting>
  <conditionalFormatting sqref="F57">
    <cfRule type="cellIs" dxfId="11105" priority="1467" operator="lessThan">
      <formula>0</formula>
    </cfRule>
  </conditionalFormatting>
  <conditionalFormatting sqref="F57">
    <cfRule type="cellIs" dxfId="11104" priority="1460" operator="lessThan">
      <formula>0</formula>
    </cfRule>
  </conditionalFormatting>
  <conditionalFormatting sqref="F57">
    <cfRule type="cellIs" dxfId="11103" priority="1459" operator="lessThan">
      <formula>0</formula>
    </cfRule>
  </conditionalFormatting>
  <conditionalFormatting sqref="F57">
    <cfRule type="cellIs" dxfId="11102" priority="1457" operator="lessThan">
      <formula>0</formula>
    </cfRule>
  </conditionalFormatting>
  <conditionalFormatting sqref="F57">
    <cfRule type="cellIs" dxfId="11101" priority="1458" operator="lessThan">
      <formula>0</formula>
    </cfRule>
  </conditionalFormatting>
  <conditionalFormatting sqref="F57">
    <cfRule type="cellIs" dxfId="11100" priority="1456" operator="lessThan">
      <formula>0</formula>
    </cfRule>
  </conditionalFormatting>
  <conditionalFormatting sqref="F57">
    <cfRule type="cellIs" dxfId="11099" priority="1461" operator="lessThan">
      <formula>0</formula>
    </cfRule>
  </conditionalFormatting>
  <conditionalFormatting sqref="F57">
    <cfRule type="cellIs" dxfId="11098" priority="1455" operator="lessThan">
      <formula>0</formula>
    </cfRule>
  </conditionalFormatting>
  <conditionalFormatting sqref="F57">
    <cfRule type="cellIs" dxfId="11097" priority="1453" operator="lessThan">
      <formula>0</formula>
    </cfRule>
  </conditionalFormatting>
  <conditionalFormatting sqref="F57">
    <cfRule type="cellIs" dxfId="11096" priority="1454" operator="lessThan">
      <formula>0</formula>
    </cfRule>
  </conditionalFormatting>
  <conditionalFormatting sqref="F57">
    <cfRule type="cellIs" dxfId="11095" priority="1452" operator="lessThan">
      <formula>0</formula>
    </cfRule>
  </conditionalFormatting>
  <conditionalFormatting sqref="F57">
    <cfRule type="cellIs" dxfId="11094" priority="1451" operator="lessThan">
      <formula>0</formula>
    </cfRule>
  </conditionalFormatting>
  <conditionalFormatting sqref="F57">
    <cfRule type="cellIs" dxfId="11093" priority="1450" operator="lessThan">
      <formula>0</formula>
    </cfRule>
  </conditionalFormatting>
  <conditionalFormatting sqref="F57">
    <cfRule type="cellIs" dxfId="11092" priority="1448" operator="lessThan">
      <formula>0</formula>
    </cfRule>
  </conditionalFormatting>
  <conditionalFormatting sqref="F57">
    <cfRule type="cellIs" dxfId="11091" priority="1449" operator="lessThan">
      <formula>0</formula>
    </cfRule>
  </conditionalFormatting>
  <conditionalFormatting sqref="F57">
    <cfRule type="cellIs" dxfId="11090" priority="1447" operator="lessThan">
      <formula>0</formula>
    </cfRule>
  </conditionalFormatting>
  <conditionalFormatting sqref="F57">
    <cfRule type="cellIs" dxfId="11089" priority="1444" operator="lessThan">
      <formula>0</formula>
    </cfRule>
  </conditionalFormatting>
  <conditionalFormatting sqref="F57">
    <cfRule type="cellIs" dxfId="11088" priority="1443" operator="lessThan">
      <formula>0</formula>
    </cfRule>
  </conditionalFormatting>
  <conditionalFormatting sqref="F57">
    <cfRule type="cellIs" dxfId="11087" priority="1414" operator="lessThan">
      <formula>0</formula>
    </cfRule>
  </conditionalFormatting>
  <conditionalFormatting sqref="F57">
    <cfRule type="cellIs" dxfId="11086" priority="1432" operator="lessThan">
      <formula>0</formula>
    </cfRule>
  </conditionalFormatting>
  <conditionalFormatting sqref="F57">
    <cfRule type="cellIs" dxfId="11085" priority="1431" operator="lessThan">
      <formula>0</formula>
    </cfRule>
  </conditionalFormatting>
  <conditionalFormatting sqref="F57">
    <cfRule type="cellIs" dxfId="11084" priority="1428" operator="lessThan">
      <formula>0</formula>
    </cfRule>
  </conditionalFormatting>
  <conditionalFormatting sqref="F57">
    <cfRule type="cellIs" dxfId="11083" priority="1427" operator="lessThan">
      <formula>0</formula>
    </cfRule>
  </conditionalFormatting>
  <conditionalFormatting sqref="F57">
    <cfRule type="cellIs" dxfId="11082" priority="1425" operator="lessThan">
      <formula>0</formula>
    </cfRule>
  </conditionalFormatting>
  <conditionalFormatting sqref="F57">
    <cfRule type="cellIs" dxfId="11081" priority="1426" operator="lessThan">
      <formula>0</formula>
    </cfRule>
  </conditionalFormatting>
  <conditionalFormatting sqref="F57">
    <cfRule type="cellIs" dxfId="11080" priority="1424" operator="lessThan">
      <formula>0</formula>
    </cfRule>
  </conditionalFormatting>
  <conditionalFormatting sqref="F57">
    <cfRule type="cellIs" dxfId="11079" priority="1408" operator="lessThan">
      <formula>0</formula>
    </cfRule>
  </conditionalFormatting>
  <conditionalFormatting sqref="F57">
    <cfRule type="cellIs" dxfId="11078" priority="1409" operator="lessThan">
      <formula>0</formula>
    </cfRule>
  </conditionalFormatting>
  <conditionalFormatting sqref="F57">
    <cfRule type="cellIs" dxfId="11077" priority="1407" operator="lessThan">
      <formula>0</formula>
    </cfRule>
  </conditionalFormatting>
  <conditionalFormatting sqref="F57">
    <cfRule type="cellIs" dxfId="11076" priority="1399" operator="lessThan">
      <formula>0</formula>
    </cfRule>
  </conditionalFormatting>
  <conditionalFormatting sqref="F57">
    <cfRule type="cellIs" dxfId="11075" priority="1398" operator="lessThan">
      <formula>0</formula>
    </cfRule>
  </conditionalFormatting>
  <conditionalFormatting sqref="F57">
    <cfRule type="cellIs" dxfId="11074" priority="1395" operator="lessThan">
      <formula>0</formula>
    </cfRule>
  </conditionalFormatting>
  <conditionalFormatting sqref="F57">
    <cfRule type="cellIs" dxfId="11073" priority="1396" operator="lessThan">
      <formula>0</formula>
    </cfRule>
  </conditionalFormatting>
  <conditionalFormatting sqref="F57">
    <cfRule type="cellIs" dxfId="11072" priority="1404" operator="lessThan">
      <formula>0</formula>
    </cfRule>
  </conditionalFormatting>
  <conditionalFormatting sqref="F57">
    <cfRule type="cellIs" dxfId="11071" priority="1403" operator="lessThan">
      <formula>0</formula>
    </cfRule>
  </conditionalFormatting>
  <conditionalFormatting sqref="F57">
    <cfRule type="cellIs" dxfId="11070" priority="1402" operator="lessThan">
      <formula>0</formula>
    </cfRule>
  </conditionalFormatting>
  <conditionalFormatting sqref="F57">
    <cfRule type="cellIs" dxfId="11069" priority="1405" operator="lessThan">
      <formula>0</formula>
    </cfRule>
  </conditionalFormatting>
  <conditionalFormatting sqref="F57">
    <cfRule type="cellIs" dxfId="11068" priority="1406" operator="lessThan">
      <formula>0</formula>
    </cfRule>
  </conditionalFormatting>
  <conditionalFormatting sqref="F57">
    <cfRule type="cellIs" dxfId="11067" priority="1401" operator="lessThan">
      <formula>0</formula>
    </cfRule>
  </conditionalFormatting>
  <conditionalFormatting sqref="F57">
    <cfRule type="cellIs" dxfId="11066" priority="1400" operator="lessThan">
      <formula>0</formula>
    </cfRule>
  </conditionalFormatting>
  <conditionalFormatting sqref="F57">
    <cfRule type="cellIs" dxfId="11065" priority="1397" operator="lessThan">
      <formula>0</formula>
    </cfRule>
  </conditionalFormatting>
  <conditionalFormatting sqref="F57">
    <cfRule type="cellIs" dxfId="11064" priority="1376" operator="lessThan">
      <formula>0</formula>
    </cfRule>
  </conditionalFormatting>
  <conditionalFormatting sqref="F57">
    <cfRule type="cellIs" dxfId="11063" priority="1377" operator="lessThan">
      <formula>0</formula>
    </cfRule>
  </conditionalFormatting>
  <conditionalFormatting sqref="F57">
    <cfRule type="cellIs" dxfId="11062" priority="1375" operator="lessThan">
      <formula>0</formula>
    </cfRule>
  </conditionalFormatting>
  <conditionalFormatting sqref="F57">
    <cfRule type="cellIs" dxfId="11061" priority="1373" operator="lessThan">
      <formula>0</formula>
    </cfRule>
  </conditionalFormatting>
  <conditionalFormatting sqref="F57">
    <cfRule type="cellIs" dxfId="11060" priority="1374" operator="lessThan">
      <formula>0</formula>
    </cfRule>
  </conditionalFormatting>
  <conditionalFormatting sqref="F57">
    <cfRule type="cellIs" dxfId="11059" priority="1370" operator="lessThan">
      <formula>0</formula>
    </cfRule>
  </conditionalFormatting>
  <conditionalFormatting sqref="F57">
    <cfRule type="cellIs" dxfId="11058" priority="1368" operator="lessThan">
      <formula>0</formula>
    </cfRule>
  </conditionalFormatting>
  <conditionalFormatting sqref="F57">
    <cfRule type="cellIs" dxfId="11057" priority="1369" operator="lessThan">
      <formula>0</formula>
    </cfRule>
  </conditionalFormatting>
  <conditionalFormatting sqref="F57">
    <cfRule type="cellIs" dxfId="11056" priority="1366" operator="lessThan">
      <formula>0</formula>
    </cfRule>
  </conditionalFormatting>
  <conditionalFormatting sqref="F57">
    <cfRule type="cellIs" dxfId="11055" priority="1367" operator="lessThan">
      <formula>0</formula>
    </cfRule>
  </conditionalFormatting>
  <conditionalFormatting sqref="F57">
    <cfRule type="cellIs" dxfId="11054" priority="1363" operator="lessThan">
      <formula>0</formula>
    </cfRule>
  </conditionalFormatting>
  <conditionalFormatting sqref="F57">
    <cfRule type="cellIs" dxfId="11053" priority="1360" operator="lessThan">
      <formula>0</formula>
    </cfRule>
  </conditionalFormatting>
  <conditionalFormatting sqref="F57">
    <cfRule type="cellIs" dxfId="11052" priority="1394" operator="lessThan">
      <formula>0</formula>
    </cfRule>
  </conditionalFormatting>
  <conditionalFormatting sqref="F57">
    <cfRule type="cellIs" dxfId="11051" priority="1365" operator="lessThan">
      <formula>0</formula>
    </cfRule>
  </conditionalFormatting>
  <conditionalFormatting sqref="F57">
    <cfRule type="cellIs" dxfId="11050" priority="1364" operator="lessThan">
      <formula>0</formula>
    </cfRule>
  </conditionalFormatting>
  <conditionalFormatting sqref="F57">
    <cfRule type="cellIs" dxfId="11049" priority="1361" operator="lessThan">
      <formula>0</formula>
    </cfRule>
  </conditionalFormatting>
  <conditionalFormatting sqref="F57">
    <cfRule type="cellIs" dxfId="11048" priority="1393" operator="lessThan">
      <formula>0</formula>
    </cfRule>
  </conditionalFormatting>
  <conditionalFormatting sqref="F57">
    <cfRule type="cellIs" dxfId="11047" priority="1382" operator="lessThan">
      <formula>0</formula>
    </cfRule>
  </conditionalFormatting>
  <conditionalFormatting sqref="F57">
    <cfRule type="cellIs" dxfId="11046" priority="1381" operator="lessThan">
      <formula>0</formula>
    </cfRule>
  </conditionalFormatting>
  <conditionalFormatting sqref="F57">
    <cfRule type="cellIs" dxfId="11045" priority="1391" operator="lessThan">
      <formula>0</formula>
    </cfRule>
  </conditionalFormatting>
  <conditionalFormatting sqref="F57">
    <cfRule type="cellIs" dxfId="11044" priority="1392" operator="lessThan">
      <formula>0</formula>
    </cfRule>
  </conditionalFormatting>
  <conditionalFormatting sqref="F57">
    <cfRule type="cellIs" dxfId="11043" priority="1390" operator="lessThan">
      <formula>0</formula>
    </cfRule>
  </conditionalFormatting>
  <conditionalFormatting sqref="F57">
    <cfRule type="cellIs" dxfId="11042" priority="1389" operator="lessThan">
      <formula>0</formula>
    </cfRule>
  </conditionalFormatting>
  <conditionalFormatting sqref="F57">
    <cfRule type="cellIs" dxfId="11041" priority="1388" operator="lessThan">
      <formula>0</formula>
    </cfRule>
  </conditionalFormatting>
  <conditionalFormatting sqref="F57">
    <cfRule type="cellIs" dxfId="11040" priority="1387" operator="lessThan">
      <formula>0</formula>
    </cfRule>
  </conditionalFormatting>
  <conditionalFormatting sqref="F57">
    <cfRule type="cellIs" dxfId="11039" priority="1386" operator="lessThan">
      <formula>0</formula>
    </cfRule>
  </conditionalFormatting>
  <conditionalFormatting sqref="F57">
    <cfRule type="cellIs" dxfId="11038" priority="1384" operator="lessThan">
      <formula>0</formula>
    </cfRule>
  </conditionalFormatting>
  <conditionalFormatting sqref="F57">
    <cfRule type="cellIs" dxfId="11037" priority="1383" operator="lessThan">
      <formula>0</formula>
    </cfRule>
  </conditionalFormatting>
  <conditionalFormatting sqref="F57">
    <cfRule type="cellIs" dxfId="11036" priority="1385" operator="lessThan">
      <formula>0</formula>
    </cfRule>
  </conditionalFormatting>
  <conditionalFormatting sqref="F57">
    <cfRule type="cellIs" dxfId="11035" priority="1380" operator="lessThan">
      <formula>0</formula>
    </cfRule>
  </conditionalFormatting>
  <conditionalFormatting sqref="F57">
    <cfRule type="cellIs" dxfId="11034" priority="1378" operator="lessThan">
      <formula>0</formula>
    </cfRule>
  </conditionalFormatting>
  <conditionalFormatting sqref="F57">
    <cfRule type="cellIs" dxfId="11033" priority="1379" operator="lessThan">
      <formula>0</formula>
    </cfRule>
  </conditionalFormatting>
  <conditionalFormatting sqref="F57">
    <cfRule type="cellIs" dxfId="11032" priority="1372" operator="lessThan">
      <formula>0</formula>
    </cfRule>
  </conditionalFormatting>
  <conditionalFormatting sqref="F57">
    <cfRule type="cellIs" dxfId="11031" priority="1371" operator="lessThan">
      <formula>0</formula>
    </cfRule>
  </conditionalFormatting>
  <conditionalFormatting sqref="F57">
    <cfRule type="cellIs" dxfId="11030" priority="1362" operator="lessThan">
      <formula>0</formula>
    </cfRule>
  </conditionalFormatting>
  <conditionalFormatting sqref="F57">
    <cfRule type="cellIs" dxfId="11029" priority="1358" operator="lessThan">
      <formula>0</formula>
    </cfRule>
  </conditionalFormatting>
  <conditionalFormatting sqref="F57">
    <cfRule type="cellIs" dxfId="11028" priority="1359" operator="lessThan">
      <formula>0</formula>
    </cfRule>
  </conditionalFormatting>
  <conditionalFormatting sqref="F57">
    <cfRule type="cellIs" dxfId="11027" priority="1356" operator="lessThan">
      <formula>0</formula>
    </cfRule>
  </conditionalFormatting>
  <conditionalFormatting sqref="F57">
    <cfRule type="cellIs" dxfId="11026" priority="1355" operator="lessThan">
      <formula>0</formula>
    </cfRule>
  </conditionalFormatting>
  <conditionalFormatting sqref="F57">
    <cfRule type="cellIs" dxfId="11025" priority="1357" operator="lessThan">
      <formula>0</formula>
    </cfRule>
  </conditionalFormatting>
  <conditionalFormatting sqref="F57">
    <cfRule type="cellIs" dxfId="11024" priority="1354" operator="lessThan">
      <formula>0</formula>
    </cfRule>
  </conditionalFormatting>
  <conditionalFormatting sqref="F57">
    <cfRule type="cellIs" dxfId="11023" priority="1352" operator="lessThan">
      <formula>0</formula>
    </cfRule>
  </conditionalFormatting>
  <conditionalFormatting sqref="F57">
    <cfRule type="cellIs" dxfId="11022" priority="1353" operator="lessThan">
      <formula>0</formula>
    </cfRule>
  </conditionalFormatting>
  <conditionalFormatting sqref="F57">
    <cfRule type="cellIs" dxfId="11021" priority="1350" operator="lessThan">
      <formula>0</formula>
    </cfRule>
  </conditionalFormatting>
  <conditionalFormatting sqref="F57">
    <cfRule type="cellIs" dxfId="11020" priority="1351" operator="lessThan">
      <formula>0</formula>
    </cfRule>
  </conditionalFormatting>
  <conditionalFormatting sqref="F57">
    <cfRule type="cellIs" dxfId="11019" priority="1347" operator="lessThan">
      <formula>0</formula>
    </cfRule>
  </conditionalFormatting>
  <conditionalFormatting sqref="F57">
    <cfRule type="cellIs" dxfId="11018" priority="1348" operator="lessThan">
      <formula>0</formula>
    </cfRule>
  </conditionalFormatting>
  <conditionalFormatting sqref="F57">
    <cfRule type="cellIs" dxfId="11017" priority="1349" operator="lessThan">
      <formula>0</formula>
    </cfRule>
  </conditionalFormatting>
  <conditionalFormatting sqref="G58">
    <cfRule type="cellIs" dxfId="11016" priority="1346" operator="lessThan">
      <formula>0</formula>
    </cfRule>
  </conditionalFormatting>
  <conditionalFormatting sqref="F58">
    <cfRule type="cellIs" dxfId="11015" priority="1337" operator="lessThan">
      <formula>0</formula>
    </cfRule>
  </conditionalFormatting>
  <conditionalFormatting sqref="F58">
    <cfRule type="cellIs" dxfId="11014" priority="1343" operator="lessThan">
      <formula>0</formula>
    </cfRule>
  </conditionalFormatting>
  <conditionalFormatting sqref="F58">
    <cfRule type="cellIs" dxfId="11013" priority="1342" operator="lessThan">
      <formula>0</formula>
    </cfRule>
  </conditionalFormatting>
  <conditionalFormatting sqref="F58">
    <cfRule type="cellIs" dxfId="11012" priority="1344" operator="lessThan">
      <formula>0</formula>
    </cfRule>
  </conditionalFormatting>
  <conditionalFormatting sqref="F58">
    <cfRule type="cellIs" dxfId="11011" priority="1295" operator="lessThan">
      <formula>0</formula>
    </cfRule>
  </conditionalFormatting>
  <conditionalFormatting sqref="F58">
    <cfRule type="cellIs" dxfId="11010" priority="1294" operator="lessThan">
      <formula>0</formula>
    </cfRule>
  </conditionalFormatting>
  <conditionalFormatting sqref="F58">
    <cfRule type="cellIs" dxfId="11009" priority="1293" operator="lessThan">
      <formula>0</formula>
    </cfRule>
  </conditionalFormatting>
  <conditionalFormatting sqref="F58">
    <cfRule type="cellIs" dxfId="11008" priority="1314" operator="lessThan">
      <formula>0</formula>
    </cfRule>
  </conditionalFormatting>
  <conditionalFormatting sqref="F58">
    <cfRule type="cellIs" dxfId="11007" priority="1313" operator="lessThan">
      <formula>0</formula>
    </cfRule>
  </conditionalFormatting>
  <conditionalFormatting sqref="F58">
    <cfRule type="cellIs" dxfId="11006" priority="1312" operator="lessThan">
      <formula>0</formula>
    </cfRule>
  </conditionalFormatting>
  <conditionalFormatting sqref="F58">
    <cfRule type="cellIs" dxfId="11005" priority="1311" operator="lessThan">
      <formula>0</formula>
    </cfRule>
  </conditionalFormatting>
  <conditionalFormatting sqref="F58">
    <cfRule type="cellIs" dxfId="11004" priority="1304" operator="lessThan">
      <formula>0</formula>
    </cfRule>
  </conditionalFormatting>
  <conditionalFormatting sqref="F58">
    <cfRule type="cellIs" dxfId="11003" priority="1297" operator="lessThan">
      <formula>0</formula>
    </cfRule>
  </conditionalFormatting>
  <conditionalFormatting sqref="F58">
    <cfRule type="cellIs" dxfId="11002" priority="1301" operator="lessThan">
      <formula>0</formula>
    </cfRule>
  </conditionalFormatting>
  <conditionalFormatting sqref="F58">
    <cfRule type="cellIs" dxfId="11001" priority="1303" operator="lessThan">
      <formula>0</formula>
    </cfRule>
  </conditionalFormatting>
  <conditionalFormatting sqref="F58">
    <cfRule type="cellIs" dxfId="11000" priority="1302" operator="lessThan">
      <formula>0</formula>
    </cfRule>
  </conditionalFormatting>
  <conditionalFormatting sqref="F58">
    <cfRule type="cellIs" dxfId="10999" priority="1300" operator="lessThan">
      <formula>0</formula>
    </cfRule>
  </conditionalFormatting>
  <conditionalFormatting sqref="F58">
    <cfRule type="cellIs" dxfId="10998" priority="1299" operator="lessThan">
      <formula>0</formula>
    </cfRule>
  </conditionalFormatting>
  <conditionalFormatting sqref="F58">
    <cfRule type="cellIs" dxfId="10997" priority="1298" operator="lessThan">
      <formula>0</formula>
    </cfRule>
  </conditionalFormatting>
  <conditionalFormatting sqref="F58">
    <cfRule type="cellIs" dxfId="10996" priority="1296" operator="lessThan">
      <formula>0</formula>
    </cfRule>
  </conditionalFormatting>
  <conditionalFormatting sqref="F58">
    <cfRule type="cellIs" dxfId="10995" priority="1289" operator="lessThan">
      <formula>0</formula>
    </cfRule>
  </conditionalFormatting>
  <conditionalFormatting sqref="F58">
    <cfRule type="cellIs" dxfId="10994" priority="1288" operator="lessThan">
      <formula>0</formula>
    </cfRule>
  </conditionalFormatting>
  <conditionalFormatting sqref="F58">
    <cfRule type="cellIs" dxfId="10993" priority="1318" operator="lessThan">
      <formula>0</formula>
    </cfRule>
  </conditionalFormatting>
  <conditionalFormatting sqref="F58">
    <cfRule type="cellIs" dxfId="10992" priority="1317" operator="lessThan">
      <formula>0</formula>
    </cfRule>
  </conditionalFormatting>
  <conditionalFormatting sqref="F58">
    <cfRule type="cellIs" dxfId="10991" priority="1316" operator="lessThan">
      <formula>0</formula>
    </cfRule>
  </conditionalFormatting>
  <conditionalFormatting sqref="F58">
    <cfRule type="cellIs" dxfId="10990" priority="1315" operator="lessThan">
      <formula>0</formula>
    </cfRule>
  </conditionalFormatting>
  <conditionalFormatting sqref="F58">
    <cfRule type="cellIs" dxfId="10989" priority="1341" operator="lessThan">
      <formula>0</formula>
    </cfRule>
  </conditionalFormatting>
  <conditionalFormatting sqref="F58">
    <cfRule type="cellIs" dxfId="10988" priority="1292" operator="lessThan">
      <formula>0</formula>
    </cfRule>
  </conditionalFormatting>
  <conditionalFormatting sqref="F58">
    <cfRule type="cellIs" dxfId="10987" priority="1291" operator="lessThan">
      <formula>0</formula>
    </cfRule>
  </conditionalFormatting>
  <conditionalFormatting sqref="F58">
    <cfRule type="cellIs" dxfId="10986" priority="1328" operator="lessThan">
      <formula>0</formula>
    </cfRule>
  </conditionalFormatting>
  <conditionalFormatting sqref="F58">
    <cfRule type="cellIs" dxfId="10985" priority="1345" operator="lessThan">
      <formula>0</formula>
    </cfRule>
  </conditionalFormatting>
  <conditionalFormatting sqref="F58">
    <cfRule type="cellIs" dxfId="10984" priority="1340" operator="lessThan">
      <formula>0</formula>
    </cfRule>
  </conditionalFormatting>
  <conditionalFormatting sqref="F58">
    <cfRule type="cellIs" dxfId="10983" priority="1338" operator="lessThan">
      <formula>0</formula>
    </cfRule>
  </conditionalFormatting>
  <conditionalFormatting sqref="F58">
    <cfRule type="cellIs" dxfId="10982" priority="1339" operator="lessThan">
      <formula>0</formula>
    </cfRule>
  </conditionalFormatting>
  <conditionalFormatting sqref="F58">
    <cfRule type="cellIs" dxfId="10981" priority="1336" operator="lessThan">
      <formula>0</formula>
    </cfRule>
  </conditionalFormatting>
  <conditionalFormatting sqref="F58">
    <cfRule type="cellIs" dxfId="10980" priority="1335" operator="lessThan">
      <formula>0</formula>
    </cfRule>
  </conditionalFormatting>
  <conditionalFormatting sqref="F58">
    <cfRule type="cellIs" dxfId="10979" priority="1333" operator="lessThan">
      <formula>0</formula>
    </cfRule>
  </conditionalFormatting>
  <conditionalFormatting sqref="F58">
    <cfRule type="cellIs" dxfId="10978" priority="1334" operator="lessThan">
      <formula>0</formula>
    </cfRule>
  </conditionalFormatting>
  <conditionalFormatting sqref="F58">
    <cfRule type="cellIs" dxfId="10977" priority="1332" operator="lessThan">
      <formula>0</formula>
    </cfRule>
  </conditionalFormatting>
  <conditionalFormatting sqref="F58">
    <cfRule type="cellIs" dxfId="10976" priority="1331" operator="lessThan">
      <formula>0</formula>
    </cfRule>
  </conditionalFormatting>
  <conditionalFormatting sqref="F58">
    <cfRule type="cellIs" dxfId="10975" priority="1329" operator="lessThan">
      <formula>0</formula>
    </cfRule>
  </conditionalFormatting>
  <conditionalFormatting sqref="F58">
    <cfRule type="cellIs" dxfId="10974" priority="1330" operator="lessThan">
      <formula>0</formula>
    </cfRule>
  </conditionalFormatting>
  <conditionalFormatting sqref="F58">
    <cfRule type="cellIs" dxfId="10973" priority="1327" operator="lessThan">
      <formula>0</formula>
    </cfRule>
  </conditionalFormatting>
  <conditionalFormatting sqref="F58">
    <cfRule type="cellIs" dxfId="10972" priority="1325" operator="lessThan">
      <formula>0</formula>
    </cfRule>
  </conditionalFormatting>
  <conditionalFormatting sqref="F58">
    <cfRule type="cellIs" dxfId="10971" priority="1326" operator="lessThan">
      <formula>0</formula>
    </cfRule>
  </conditionalFormatting>
  <conditionalFormatting sqref="F58">
    <cfRule type="cellIs" dxfId="10970" priority="1324" operator="lessThan">
      <formula>0</formula>
    </cfRule>
  </conditionalFormatting>
  <conditionalFormatting sqref="F58">
    <cfRule type="cellIs" dxfId="10969" priority="1323" operator="lessThan">
      <formula>0</formula>
    </cfRule>
  </conditionalFormatting>
  <conditionalFormatting sqref="F58">
    <cfRule type="cellIs" dxfId="10968" priority="1322" operator="lessThan">
      <formula>0</formula>
    </cfRule>
  </conditionalFormatting>
  <conditionalFormatting sqref="F58">
    <cfRule type="cellIs" dxfId="10967" priority="1320" operator="lessThan">
      <formula>0</formula>
    </cfRule>
  </conditionalFormatting>
  <conditionalFormatting sqref="F58">
    <cfRule type="cellIs" dxfId="10966" priority="1321" operator="lessThan">
      <formula>0</formula>
    </cfRule>
  </conditionalFormatting>
  <conditionalFormatting sqref="F58">
    <cfRule type="cellIs" dxfId="10965" priority="1319" operator="lessThan">
      <formula>0</formula>
    </cfRule>
  </conditionalFormatting>
  <conditionalFormatting sqref="F58">
    <cfRule type="cellIs" dxfId="10964" priority="1259" operator="lessThan">
      <formula>0</formula>
    </cfRule>
  </conditionalFormatting>
  <conditionalFormatting sqref="F58">
    <cfRule type="cellIs" dxfId="10963" priority="1257" operator="lessThan">
      <formula>0</formula>
    </cfRule>
  </conditionalFormatting>
  <conditionalFormatting sqref="F58">
    <cfRule type="cellIs" dxfId="10962" priority="1258" operator="lessThan">
      <formula>0</formula>
    </cfRule>
  </conditionalFormatting>
  <conditionalFormatting sqref="F58">
    <cfRule type="cellIs" dxfId="10961" priority="1256" operator="lessThan">
      <formula>0</formula>
    </cfRule>
  </conditionalFormatting>
  <conditionalFormatting sqref="F58">
    <cfRule type="cellIs" dxfId="10960" priority="1305" operator="lessThan">
      <formula>0</formula>
    </cfRule>
  </conditionalFormatting>
  <conditionalFormatting sqref="F58">
    <cfRule type="cellIs" dxfId="10959" priority="1264" operator="lessThan">
      <formula>0</formula>
    </cfRule>
  </conditionalFormatting>
  <conditionalFormatting sqref="F58">
    <cfRule type="cellIs" dxfId="10958" priority="1265" operator="lessThan">
      <formula>0</formula>
    </cfRule>
  </conditionalFormatting>
  <conditionalFormatting sqref="F58">
    <cfRule type="cellIs" dxfId="10957" priority="1263" operator="lessThan">
      <formula>0</formula>
    </cfRule>
  </conditionalFormatting>
  <conditionalFormatting sqref="F58">
    <cfRule type="cellIs" dxfId="10956" priority="1262" operator="lessThan">
      <formula>0</formula>
    </cfRule>
  </conditionalFormatting>
  <conditionalFormatting sqref="F58">
    <cfRule type="cellIs" dxfId="10955" priority="1260" operator="lessThan">
      <formula>0</formula>
    </cfRule>
  </conditionalFormatting>
  <conditionalFormatting sqref="F58">
    <cfRule type="cellIs" dxfId="10954" priority="1261" operator="lessThan">
      <formula>0</formula>
    </cfRule>
  </conditionalFormatting>
  <conditionalFormatting sqref="F58">
    <cfRule type="cellIs" dxfId="10953" priority="1286" operator="lessThan">
      <formula>0</formula>
    </cfRule>
  </conditionalFormatting>
  <conditionalFormatting sqref="F58">
    <cfRule type="cellIs" dxfId="10952" priority="1287" operator="lessThan">
      <formula>0</formula>
    </cfRule>
  </conditionalFormatting>
  <conditionalFormatting sqref="F58">
    <cfRule type="cellIs" dxfId="10951" priority="1285" operator="lessThan">
      <formula>0</formula>
    </cfRule>
  </conditionalFormatting>
  <conditionalFormatting sqref="F58">
    <cfRule type="cellIs" dxfId="10950" priority="1269" operator="lessThan">
      <formula>0</formula>
    </cfRule>
  </conditionalFormatting>
  <conditionalFormatting sqref="F58">
    <cfRule type="cellIs" dxfId="10949" priority="1268" operator="lessThan">
      <formula>0</formula>
    </cfRule>
  </conditionalFormatting>
  <conditionalFormatting sqref="F58">
    <cfRule type="cellIs" dxfId="10948" priority="1245" operator="lessThan">
      <formula>0</formula>
    </cfRule>
  </conditionalFormatting>
  <conditionalFormatting sqref="F58">
    <cfRule type="cellIs" dxfId="10947" priority="1244" operator="lessThan">
      <formula>0</formula>
    </cfRule>
  </conditionalFormatting>
  <conditionalFormatting sqref="F58">
    <cfRule type="cellIs" dxfId="10946" priority="1253" operator="lessThan">
      <formula>0</formula>
    </cfRule>
  </conditionalFormatting>
  <conditionalFormatting sqref="F58">
    <cfRule type="cellIs" dxfId="10945" priority="1252" operator="lessThan">
      <formula>0</formula>
    </cfRule>
  </conditionalFormatting>
  <conditionalFormatting sqref="F58">
    <cfRule type="cellIs" dxfId="10944" priority="1246" operator="lessThan">
      <formula>0</formula>
    </cfRule>
  </conditionalFormatting>
  <conditionalFormatting sqref="F58">
    <cfRule type="cellIs" dxfId="10943" priority="1243" operator="lessThan">
      <formula>0</formula>
    </cfRule>
  </conditionalFormatting>
  <conditionalFormatting sqref="F58">
    <cfRule type="cellIs" dxfId="10942" priority="1242" operator="lessThan">
      <formula>0</formula>
    </cfRule>
  </conditionalFormatting>
  <conditionalFormatting sqref="F58">
    <cfRule type="cellIs" dxfId="10941" priority="1241" operator="lessThan">
      <formula>0</formula>
    </cfRule>
  </conditionalFormatting>
  <conditionalFormatting sqref="F58">
    <cfRule type="cellIs" dxfId="10940" priority="1240" operator="lessThan">
      <formula>0</formula>
    </cfRule>
  </conditionalFormatting>
  <conditionalFormatting sqref="F58">
    <cfRule type="cellIs" dxfId="10939" priority="1239" operator="lessThan">
      <formula>0</formula>
    </cfRule>
  </conditionalFormatting>
  <conditionalFormatting sqref="F58">
    <cfRule type="cellIs" dxfId="10938" priority="1238" operator="lessThan">
      <formula>0</formula>
    </cfRule>
  </conditionalFormatting>
  <conditionalFormatting sqref="F58">
    <cfRule type="cellIs" dxfId="10937" priority="1236" operator="lessThan">
      <formula>0</formula>
    </cfRule>
  </conditionalFormatting>
  <conditionalFormatting sqref="F58">
    <cfRule type="cellIs" dxfId="10936" priority="1234" operator="lessThan">
      <formula>0</formula>
    </cfRule>
  </conditionalFormatting>
  <conditionalFormatting sqref="F58">
    <cfRule type="cellIs" dxfId="10935" priority="1235" operator="lessThan">
      <formula>0</formula>
    </cfRule>
  </conditionalFormatting>
  <conditionalFormatting sqref="F58">
    <cfRule type="cellIs" dxfId="10934" priority="1233" operator="lessThan">
      <formula>0</formula>
    </cfRule>
  </conditionalFormatting>
  <conditionalFormatting sqref="F58">
    <cfRule type="cellIs" dxfId="10933" priority="1310" operator="lessThan">
      <formula>0</formula>
    </cfRule>
  </conditionalFormatting>
  <conditionalFormatting sqref="F58">
    <cfRule type="cellIs" dxfId="10932" priority="1309" operator="lessThan">
      <formula>0</formula>
    </cfRule>
  </conditionalFormatting>
  <conditionalFormatting sqref="F58">
    <cfRule type="cellIs" dxfId="10931" priority="1307" operator="lessThan">
      <formula>0</formula>
    </cfRule>
  </conditionalFormatting>
  <conditionalFormatting sqref="F58">
    <cfRule type="cellIs" dxfId="10930" priority="1308" operator="lessThan">
      <formula>0</formula>
    </cfRule>
  </conditionalFormatting>
  <conditionalFormatting sqref="F58">
    <cfRule type="cellIs" dxfId="10929" priority="1306" operator="lessThan">
      <formula>0</formula>
    </cfRule>
  </conditionalFormatting>
  <conditionalFormatting sqref="F58">
    <cfRule type="cellIs" dxfId="10928" priority="1290" operator="lessThan">
      <formula>0</formula>
    </cfRule>
  </conditionalFormatting>
  <conditionalFormatting sqref="F58">
    <cfRule type="cellIs" dxfId="10927" priority="1283" operator="lessThan">
      <formula>0</formula>
    </cfRule>
  </conditionalFormatting>
  <conditionalFormatting sqref="F58">
    <cfRule type="cellIs" dxfId="10926" priority="1282" operator="lessThan">
      <formula>0</formula>
    </cfRule>
  </conditionalFormatting>
  <conditionalFormatting sqref="F58">
    <cfRule type="cellIs" dxfId="10925" priority="1280" operator="lessThan">
      <formula>0</formula>
    </cfRule>
  </conditionalFormatting>
  <conditionalFormatting sqref="F58">
    <cfRule type="cellIs" dxfId="10924" priority="1281" operator="lessThan">
      <formula>0</formula>
    </cfRule>
  </conditionalFormatting>
  <conditionalFormatting sqref="F58">
    <cfRule type="cellIs" dxfId="10923" priority="1279" operator="lessThan">
      <formula>0</formula>
    </cfRule>
  </conditionalFormatting>
  <conditionalFormatting sqref="F58">
    <cfRule type="cellIs" dxfId="10922" priority="1284" operator="lessThan">
      <formula>0</formula>
    </cfRule>
  </conditionalFormatting>
  <conditionalFormatting sqref="F58">
    <cfRule type="cellIs" dxfId="10921" priority="1278" operator="lessThan">
      <formula>0</formula>
    </cfRule>
  </conditionalFormatting>
  <conditionalFormatting sqref="F58">
    <cfRule type="cellIs" dxfId="10920" priority="1276" operator="lessThan">
      <formula>0</formula>
    </cfRule>
  </conditionalFormatting>
  <conditionalFormatting sqref="F58">
    <cfRule type="cellIs" dxfId="10919" priority="1277" operator="lessThan">
      <formula>0</formula>
    </cfRule>
  </conditionalFormatting>
  <conditionalFormatting sqref="F58">
    <cfRule type="cellIs" dxfId="10918" priority="1275" operator="lessThan">
      <formula>0</formula>
    </cfRule>
  </conditionalFormatting>
  <conditionalFormatting sqref="F58">
    <cfRule type="cellIs" dxfId="10917" priority="1274" operator="lessThan">
      <formula>0</formula>
    </cfRule>
  </conditionalFormatting>
  <conditionalFormatting sqref="F58">
    <cfRule type="cellIs" dxfId="10916" priority="1273" operator="lessThan">
      <formula>0</formula>
    </cfRule>
  </conditionalFormatting>
  <conditionalFormatting sqref="F58">
    <cfRule type="cellIs" dxfId="10915" priority="1271" operator="lessThan">
      <formula>0</formula>
    </cfRule>
  </conditionalFormatting>
  <conditionalFormatting sqref="F58">
    <cfRule type="cellIs" dxfId="10914" priority="1272" operator="lessThan">
      <formula>0</formula>
    </cfRule>
  </conditionalFormatting>
  <conditionalFormatting sqref="F58">
    <cfRule type="cellIs" dxfId="10913" priority="1270" operator="lessThan">
      <formula>0</formula>
    </cfRule>
  </conditionalFormatting>
  <conditionalFormatting sqref="F58">
    <cfRule type="cellIs" dxfId="10912" priority="1267" operator="lessThan">
      <formula>0</formula>
    </cfRule>
  </conditionalFormatting>
  <conditionalFormatting sqref="F58">
    <cfRule type="cellIs" dxfId="10911" priority="1266" operator="lessThan">
      <formula>0</formula>
    </cfRule>
  </conditionalFormatting>
  <conditionalFormatting sqref="F58">
    <cfRule type="cellIs" dxfId="10910" priority="1237" operator="lessThan">
      <formula>0</formula>
    </cfRule>
  </conditionalFormatting>
  <conditionalFormatting sqref="F58">
    <cfRule type="cellIs" dxfId="10909" priority="1255" operator="lessThan">
      <formula>0</formula>
    </cfRule>
  </conditionalFormatting>
  <conditionalFormatting sqref="F58">
    <cfRule type="cellIs" dxfId="10908" priority="1254" operator="lessThan">
      <formula>0</formula>
    </cfRule>
  </conditionalFormatting>
  <conditionalFormatting sqref="F58">
    <cfRule type="cellIs" dxfId="10907" priority="1251" operator="lessThan">
      <formula>0</formula>
    </cfRule>
  </conditionalFormatting>
  <conditionalFormatting sqref="F58">
    <cfRule type="cellIs" dxfId="10906" priority="1250" operator="lessThan">
      <formula>0</formula>
    </cfRule>
  </conditionalFormatting>
  <conditionalFormatting sqref="F58">
    <cfRule type="cellIs" dxfId="10905" priority="1248" operator="lessThan">
      <formula>0</formula>
    </cfRule>
  </conditionalFormatting>
  <conditionalFormatting sqref="F58">
    <cfRule type="cellIs" dxfId="10904" priority="1249" operator="lessThan">
      <formula>0</formula>
    </cfRule>
  </conditionalFormatting>
  <conditionalFormatting sqref="F58">
    <cfRule type="cellIs" dxfId="10903" priority="1247" operator="lessThan">
      <formula>0</formula>
    </cfRule>
  </conditionalFormatting>
  <conditionalFormatting sqref="F58">
    <cfRule type="cellIs" dxfId="10902" priority="1231" operator="lessThan">
      <formula>0</formula>
    </cfRule>
  </conditionalFormatting>
  <conditionalFormatting sqref="F58">
    <cfRule type="cellIs" dxfId="10901" priority="1232" operator="lessThan">
      <formula>0</formula>
    </cfRule>
  </conditionalFormatting>
  <conditionalFormatting sqref="F58">
    <cfRule type="cellIs" dxfId="10900" priority="1230" operator="lessThan">
      <formula>0</formula>
    </cfRule>
  </conditionalFormatting>
  <conditionalFormatting sqref="F58">
    <cfRule type="cellIs" dxfId="10899" priority="1222" operator="lessThan">
      <formula>0</formula>
    </cfRule>
  </conditionalFormatting>
  <conditionalFormatting sqref="F58">
    <cfRule type="cellIs" dxfId="10898" priority="1221" operator="lessThan">
      <formula>0</formula>
    </cfRule>
  </conditionalFormatting>
  <conditionalFormatting sqref="F58">
    <cfRule type="cellIs" dxfId="10897" priority="1218" operator="lessThan">
      <formula>0</formula>
    </cfRule>
  </conditionalFormatting>
  <conditionalFormatting sqref="F58">
    <cfRule type="cellIs" dxfId="10896" priority="1219" operator="lessThan">
      <formula>0</formula>
    </cfRule>
  </conditionalFormatting>
  <conditionalFormatting sqref="F58">
    <cfRule type="cellIs" dxfId="10895" priority="1227" operator="lessThan">
      <formula>0</formula>
    </cfRule>
  </conditionalFormatting>
  <conditionalFormatting sqref="F58">
    <cfRule type="cellIs" dxfId="10894" priority="1226" operator="lessThan">
      <formula>0</formula>
    </cfRule>
  </conditionalFormatting>
  <conditionalFormatting sqref="F58">
    <cfRule type="cellIs" dxfId="10893" priority="1225" operator="lessThan">
      <formula>0</formula>
    </cfRule>
  </conditionalFormatting>
  <conditionalFormatting sqref="F58">
    <cfRule type="cellIs" dxfId="10892" priority="1228" operator="lessThan">
      <formula>0</formula>
    </cfRule>
  </conditionalFormatting>
  <conditionalFormatting sqref="F58">
    <cfRule type="cellIs" dxfId="10891" priority="1229" operator="lessThan">
      <formula>0</formula>
    </cfRule>
  </conditionalFormatting>
  <conditionalFormatting sqref="F58">
    <cfRule type="cellIs" dxfId="10890" priority="1224" operator="lessThan">
      <formula>0</formula>
    </cfRule>
  </conditionalFormatting>
  <conditionalFormatting sqref="F58">
    <cfRule type="cellIs" dxfId="10889" priority="1223" operator="lessThan">
      <formula>0</formula>
    </cfRule>
  </conditionalFormatting>
  <conditionalFormatting sqref="F58">
    <cfRule type="cellIs" dxfId="10888" priority="1220" operator="lessThan">
      <formula>0</formula>
    </cfRule>
  </conditionalFormatting>
  <conditionalFormatting sqref="F58">
    <cfRule type="cellIs" dxfId="10887" priority="1199" operator="lessThan">
      <formula>0</formula>
    </cfRule>
  </conditionalFormatting>
  <conditionalFormatting sqref="F58">
    <cfRule type="cellIs" dxfId="10886" priority="1200" operator="lessThan">
      <formula>0</formula>
    </cfRule>
  </conditionalFormatting>
  <conditionalFormatting sqref="F58">
    <cfRule type="cellIs" dxfId="10885" priority="1198" operator="lessThan">
      <formula>0</formula>
    </cfRule>
  </conditionalFormatting>
  <conditionalFormatting sqref="F58">
    <cfRule type="cellIs" dxfId="10884" priority="1196" operator="lessThan">
      <formula>0</formula>
    </cfRule>
  </conditionalFormatting>
  <conditionalFormatting sqref="F58">
    <cfRule type="cellIs" dxfId="10883" priority="1197" operator="lessThan">
      <formula>0</formula>
    </cfRule>
  </conditionalFormatting>
  <conditionalFormatting sqref="F58">
    <cfRule type="cellIs" dxfId="10882" priority="1193" operator="lessThan">
      <formula>0</formula>
    </cfRule>
  </conditionalFormatting>
  <conditionalFormatting sqref="F58">
    <cfRule type="cellIs" dxfId="10881" priority="1191" operator="lessThan">
      <formula>0</formula>
    </cfRule>
  </conditionalFormatting>
  <conditionalFormatting sqref="F58">
    <cfRule type="cellIs" dxfId="10880" priority="1192" operator="lessThan">
      <formula>0</formula>
    </cfRule>
  </conditionalFormatting>
  <conditionalFormatting sqref="F58">
    <cfRule type="cellIs" dxfId="10879" priority="1189" operator="lessThan">
      <formula>0</formula>
    </cfRule>
  </conditionalFormatting>
  <conditionalFormatting sqref="F58">
    <cfRule type="cellIs" dxfId="10878" priority="1190" operator="lessThan">
      <formula>0</formula>
    </cfRule>
  </conditionalFormatting>
  <conditionalFormatting sqref="F58">
    <cfRule type="cellIs" dxfId="10877" priority="1186" operator="lessThan">
      <formula>0</formula>
    </cfRule>
  </conditionalFormatting>
  <conditionalFormatting sqref="F58">
    <cfRule type="cellIs" dxfId="10876" priority="1183" operator="lessThan">
      <formula>0</formula>
    </cfRule>
  </conditionalFormatting>
  <conditionalFormatting sqref="F58">
    <cfRule type="cellIs" dxfId="10875" priority="1217" operator="lessThan">
      <formula>0</formula>
    </cfRule>
  </conditionalFormatting>
  <conditionalFormatting sqref="F58">
    <cfRule type="cellIs" dxfId="10874" priority="1188" operator="lessThan">
      <formula>0</formula>
    </cfRule>
  </conditionalFormatting>
  <conditionalFormatting sqref="F58">
    <cfRule type="cellIs" dxfId="10873" priority="1187" operator="lessThan">
      <formula>0</formula>
    </cfRule>
  </conditionalFormatting>
  <conditionalFormatting sqref="F58">
    <cfRule type="cellIs" dxfId="10872" priority="1184" operator="lessThan">
      <formula>0</formula>
    </cfRule>
  </conditionalFormatting>
  <conditionalFormatting sqref="F58">
    <cfRule type="cellIs" dxfId="10871" priority="1216" operator="lessThan">
      <formula>0</formula>
    </cfRule>
  </conditionalFormatting>
  <conditionalFormatting sqref="F58">
    <cfRule type="cellIs" dxfId="10870" priority="1205" operator="lessThan">
      <formula>0</formula>
    </cfRule>
  </conditionalFormatting>
  <conditionalFormatting sqref="F58">
    <cfRule type="cellIs" dxfId="10869" priority="1204" operator="lessThan">
      <formula>0</formula>
    </cfRule>
  </conditionalFormatting>
  <conditionalFormatting sqref="F58">
    <cfRule type="cellIs" dxfId="10868" priority="1214" operator="lessThan">
      <formula>0</formula>
    </cfRule>
  </conditionalFormatting>
  <conditionalFormatting sqref="F58">
    <cfRule type="cellIs" dxfId="10867" priority="1215" operator="lessThan">
      <formula>0</formula>
    </cfRule>
  </conditionalFormatting>
  <conditionalFormatting sqref="F58">
    <cfRule type="cellIs" dxfId="10866" priority="1213" operator="lessThan">
      <formula>0</formula>
    </cfRule>
  </conditionalFormatting>
  <conditionalFormatting sqref="F58">
    <cfRule type="cellIs" dxfId="10865" priority="1212" operator="lessThan">
      <formula>0</formula>
    </cfRule>
  </conditionalFormatting>
  <conditionalFormatting sqref="F58">
    <cfRule type="cellIs" dxfId="10864" priority="1211" operator="lessThan">
      <formula>0</formula>
    </cfRule>
  </conditionalFormatting>
  <conditionalFormatting sqref="F58">
    <cfRule type="cellIs" dxfId="10863" priority="1210" operator="lessThan">
      <formula>0</formula>
    </cfRule>
  </conditionalFormatting>
  <conditionalFormatting sqref="F58">
    <cfRule type="cellIs" dxfId="10862" priority="1209" operator="lessThan">
      <formula>0</formula>
    </cfRule>
  </conditionalFormatting>
  <conditionalFormatting sqref="F58">
    <cfRule type="cellIs" dxfId="10861" priority="1207" operator="lessThan">
      <formula>0</formula>
    </cfRule>
  </conditionalFormatting>
  <conditionalFormatting sqref="F58">
    <cfRule type="cellIs" dxfId="10860" priority="1206" operator="lessThan">
      <formula>0</formula>
    </cfRule>
  </conditionalFormatting>
  <conditionalFormatting sqref="F58">
    <cfRule type="cellIs" dxfId="10859" priority="1208" operator="lessThan">
      <formula>0</formula>
    </cfRule>
  </conditionalFormatting>
  <conditionalFormatting sqref="F58">
    <cfRule type="cellIs" dxfId="10858" priority="1203" operator="lessThan">
      <formula>0</formula>
    </cfRule>
  </conditionalFormatting>
  <conditionalFormatting sqref="F58">
    <cfRule type="cellIs" dxfId="10857" priority="1201" operator="lessThan">
      <formula>0</formula>
    </cfRule>
  </conditionalFormatting>
  <conditionalFormatting sqref="F58">
    <cfRule type="cellIs" dxfId="10856" priority="1202" operator="lessThan">
      <formula>0</formula>
    </cfRule>
  </conditionalFormatting>
  <conditionalFormatting sqref="F58">
    <cfRule type="cellIs" dxfId="10855" priority="1195" operator="lessThan">
      <formula>0</formula>
    </cfRule>
  </conditionalFormatting>
  <conditionalFormatting sqref="F58">
    <cfRule type="cellIs" dxfId="10854" priority="1194" operator="lessThan">
      <formula>0</formula>
    </cfRule>
  </conditionalFormatting>
  <conditionalFormatting sqref="F58">
    <cfRule type="cellIs" dxfId="10853" priority="1185" operator="lessThan">
      <formula>0</formula>
    </cfRule>
  </conditionalFormatting>
  <conditionalFormatting sqref="F58">
    <cfRule type="cellIs" dxfId="10852" priority="1181" operator="lessThan">
      <formula>0</formula>
    </cfRule>
  </conditionalFormatting>
  <conditionalFormatting sqref="F58">
    <cfRule type="cellIs" dxfId="10851" priority="1182" operator="lessThan">
      <formula>0</formula>
    </cfRule>
  </conditionalFormatting>
  <conditionalFormatting sqref="F58">
    <cfRule type="cellIs" dxfId="10850" priority="1179" operator="lessThan">
      <formula>0</formula>
    </cfRule>
  </conditionalFormatting>
  <conditionalFormatting sqref="F58">
    <cfRule type="cellIs" dxfId="10849" priority="1178" operator="lessThan">
      <formula>0</formula>
    </cfRule>
  </conditionalFormatting>
  <conditionalFormatting sqref="F58">
    <cfRule type="cellIs" dxfId="10848" priority="1180" operator="lessThan">
      <formula>0</formula>
    </cfRule>
  </conditionalFormatting>
  <conditionalFormatting sqref="F58">
    <cfRule type="cellIs" dxfId="10847" priority="1177" operator="lessThan">
      <formula>0</formula>
    </cfRule>
  </conditionalFormatting>
  <conditionalFormatting sqref="F58">
    <cfRule type="cellIs" dxfId="10846" priority="1175" operator="lessThan">
      <formula>0</formula>
    </cfRule>
  </conditionalFormatting>
  <conditionalFormatting sqref="F58">
    <cfRule type="cellIs" dxfId="10845" priority="1176" operator="lessThan">
      <formula>0</formula>
    </cfRule>
  </conditionalFormatting>
  <conditionalFormatting sqref="F58">
    <cfRule type="cellIs" dxfId="10844" priority="1173" operator="lessThan">
      <formula>0</formula>
    </cfRule>
  </conditionalFormatting>
  <conditionalFormatting sqref="F58">
    <cfRule type="cellIs" dxfId="10843" priority="1174" operator="lessThan">
      <formula>0</formula>
    </cfRule>
  </conditionalFormatting>
  <conditionalFormatting sqref="F58">
    <cfRule type="cellIs" dxfId="10842" priority="1170" operator="lessThan">
      <formula>0</formula>
    </cfRule>
  </conditionalFormatting>
  <conditionalFormatting sqref="F58">
    <cfRule type="cellIs" dxfId="10841" priority="1171" operator="lessThan">
      <formula>0</formula>
    </cfRule>
  </conditionalFormatting>
  <conditionalFormatting sqref="F58">
    <cfRule type="cellIs" dxfId="10840" priority="1172" operator="lessThan">
      <formula>0</formula>
    </cfRule>
  </conditionalFormatting>
  <conditionalFormatting sqref="G59">
    <cfRule type="cellIs" dxfId="10839" priority="1169" operator="lessThan">
      <formula>0</formula>
    </cfRule>
  </conditionalFormatting>
  <conditionalFormatting sqref="F59">
    <cfRule type="cellIs" dxfId="10838" priority="1160" operator="lessThan">
      <formula>0</formula>
    </cfRule>
  </conditionalFormatting>
  <conditionalFormatting sqref="F59">
    <cfRule type="cellIs" dxfId="10837" priority="1166" operator="lessThan">
      <formula>0</formula>
    </cfRule>
  </conditionalFormatting>
  <conditionalFormatting sqref="F59">
    <cfRule type="cellIs" dxfId="10836" priority="1165" operator="lessThan">
      <formula>0</formula>
    </cfRule>
  </conditionalFormatting>
  <conditionalFormatting sqref="F59">
    <cfRule type="cellIs" dxfId="10835" priority="1167" operator="lessThan">
      <formula>0</formula>
    </cfRule>
  </conditionalFormatting>
  <conditionalFormatting sqref="F59">
    <cfRule type="cellIs" dxfId="10834" priority="1118" operator="lessThan">
      <formula>0</formula>
    </cfRule>
  </conditionalFormatting>
  <conditionalFormatting sqref="F59">
    <cfRule type="cellIs" dxfId="10833" priority="1117" operator="lessThan">
      <formula>0</formula>
    </cfRule>
  </conditionalFormatting>
  <conditionalFormatting sqref="F59">
    <cfRule type="cellIs" dxfId="10832" priority="1116" operator="lessThan">
      <formula>0</formula>
    </cfRule>
  </conditionalFormatting>
  <conditionalFormatting sqref="F59">
    <cfRule type="cellIs" dxfId="10831" priority="1137" operator="lessThan">
      <formula>0</formula>
    </cfRule>
  </conditionalFormatting>
  <conditionalFormatting sqref="F59">
    <cfRule type="cellIs" dxfId="10830" priority="1136" operator="lessThan">
      <formula>0</formula>
    </cfRule>
  </conditionalFormatting>
  <conditionalFormatting sqref="F59">
    <cfRule type="cellIs" dxfId="10829" priority="1135" operator="lessThan">
      <formula>0</formula>
    </cfRule>
  </conditionalFormatting>
  <conditionalFormatting sqref="F59">
    <cfRule type="cellIs" dxfId="10828" priority="1134" operator="lessThan">
      <formula>0</formula>
    </cfRule>
  </conditionalFormatting>
  <conditionalFormatting sqref="F59">
    <cfRule type="cellIs" dxfId="10827" priority="1127" operator="lessThan">
      <formula>0</formula>
    </cfRule>
  </conditionalFormatting>
  <conditionalFormatting sqref="F59">
    <cfRule type="cellIs" dxfId="10826" priority="1120" operator="lessThan">
      <formula>0</formula>
    </cfRule>
  </conditionalFormatting>
  <conditionalFormatting sqref="F59">
    <cfRule type="cellIs" dxfId="10825" priority="1124" operator="lessThan">
      <formula>0</formula>
    </cfRule>
  </conditionalFormatting>
  <conditionalFormatting sqref="F59">
    <cfRule type="cellIs" dxfId="10824" priority="1126" operator="lessThan">
      <formula>0</formula>
    </cfRule>
  </conditionalFormatting>
  <conditionalFormatting sqref="F59">
    <cfRule type="cellIs" dxfId="10823" priority="1125" operator="lessThan">
      <formula>0</formula>
    </cfRule>
  </conditionalFormatting>
  <conditionalFormatting sqref="F59">
    <cfRule type="cellIs" dxfId="10822" priority="1123" operator="lessThan">
      <formula>0</formula>
    </cfRule>
  </conditionalFormatting>
  <conditionalFormatting sqref="F59">
    <cfRule type="cellIs" dxfId="10821" priority="1122" operator="lessThan">
      <formula>0</formula>
    </cfRule>
  </conditionalFormatting>
  <conditionalFormatting sqref="F59">
    <cfRule type="cellIs" dxfId="10820" priority="1121" operator="lessThan">
      <formula>0</formula>
    </cfRule>
  </conditionalFormatting>
  <conditionalFormatting sqref="F59">
    <cfRule type="cellIs" dxfId="10819" priority="1119" operator="lessThan">
      <formula>0</formula>
    </cfRule>
  </conditionalFormatting>
  <conditionalFormatting sqref="F59">
    <cfRule type="cellIs" dxfId="10818" priority="1112" operator="lessThan">
      <formula>0</formula>
    </cfRule>
  </conditionalFormatting>
  <conditionalFormatting sqref="F59">
    <cfRule type="cellIs" dxfId="10817" priority="1111" operator="lessThan">
      <formula>0</formula>
    </cfRule>
  </conditionalFormatting>
  <conditionalFormatting sqref="F59">
    <cfRule type="cellIs" dxfId="10816" priority="1141" operator="lessThan">
      <formula>0</formula>
    </cfRule>
  </conditionalFormatting>
  <conditionalFormatting sqref="F59">
    <cfRule type="cellIs" dxfId="10815" priority="1140" operator="lessThan">
      <formula>0</formula>
    </cfRule>
  </conditionalFormatting>
  <conditionalFormatting sqref="F59">
    <cfRule type="cellIs" dxfId="10814" priority="1139" operator="lessThan">
      <formula>0</formula>
    </cfRule>
  </conditionalFormatting>
  <conditionalFormatting sqref="F59">
    <cfRule type="cellIs" dxfId="10813" priority="1138" operator="lessThan">
      <formula>0</formula>
    </cfRule>
  </conditionalFormatting>
  <conditionalFormatting sqref="F59">
    <cfRule type="cellIs" dxfId="10812" priority="1164" operator="lessThan">
      <formula>0</formula>
    </cfRule>
  </conditionalFormatting>
  <conditionalFormatting sqref="F59">
    <cfRule type="cellIs" dxfId="10811" priority="1115" operator="lessThan">
      <formula>0</formula>
    </cfRule>
  </conditionalFormatting>
  <conditionalFormatting sqref="F59">
    <cfRule type="cellIs" dxfId="10810" priority="1114" operator="lessThan">
      <formula>0</formula>
    </cfRule>
  </conditionalFormatting>
  <conditionalFormatting sqref="F59">
    <cfRule type="cellIs" dxfId="10809" priority="1151" operator="lessThan">
      <formula>0</formula>
    </cfRule>
  </conditionalFormatting>
  <conditionalFormatting sqref="F59">
    <cfRule type="cellIs" dxfId="10808" priority="1168" operator="lessThan">
      <formula>0</formula>
    </cfRule>
  </conditionalFormatting>
  <conditionalFormatting sqref="F59">
    <cfRule type="cellIs" dxfId="10807" priority="1163" operator="lessThan">
      <formula>0</formula>
    </cfRule>
  </conditionalFormatting>
  <conditionalFormatting sqref="F59">
    <cfRule type="cellIs" dxfId="10806" priority="1161" operator="lessThan">
      <formula>0</formula>
    </cfRule>
  </conditionalFormatting>
  <conditionalFormatting sqref="F59">
    <cfRule type="cellIs" dxfId="10805" priority="1162" operator="lessThan">
      <formula>0</formula>
    </cfRule>
  </conditionalFormatting>
  <conditionalFormatting sqref="F59">
    <cfRule type="cellIs" dxfId="10804" priority="1159" operator="lessThan">
      <formula>0</formula>
    </cfRule>
  </conditionalFormatting>
  <conditionalFormatting sqref="F59">
    <cfRule type="cellIs" dxfId="10803" priority="1158" operator="lessThan">
      <formula>0</formula>
    </cfRule>
  </conditionalFormatting>
  <conditionalFormatting sqref="F59">
    <cfRule type="cellIs" dxfId="10802" priority="1156" operator="lessThan">
      <formula>0</formula>
    </cfRule>
  </conditionalFormatting>
  <conditionalFormatting sqref="F59">
    <cfRule type="cellIs" dxfId="10801" priority="1157" operator="lessThan">
      <formula>0</formula>
    </cfRule>
  </conditionalFormatting>
  <conditionalFormatting sqref="F59">
    <cfRule type="cellIs" dxfId="10800" priority="1155" operator="lessThan">
      <formula>0</formula>
    </cfRule>
  </conditionalFormatting>
  <conditionalFormatting sqref="F59">
    <cfRule type="cellIs" dxfId="10799" priority="1154" operator="lessThan">
      <formula>0</formula>
    </cfRule>
  </conditionalFormatting>
  <conditionalFormatting sqref="F59">
    <cfRule type="cellIs" dxfId="10798" priority="1152" operator="lessThan">
      <formula>0</formula>
    </cfRule>
  </conditionalFormatting>
  <conditionalFormatting sqref="F59">
    <cfRule type="cellIs" dxfId="10797" priority="1153" operator="lessThan">
      <formula>0</formula>
    </cfRule>
  </conditionalFormatting>
  <conditionalFormatting sqref="F59">
    <cfRule type="cellIs" dxfId="10796" priority="1150" operator="lessThan">
      <formula>0</formula>
    </cfRule>
  </conditionalFormatting>
  <conditionalFormatting sqref="F59">
    <cfRule type="cellIs" dxfId="10795" priority="1148" operator="lessThan">
      <formula>0</formula>
    </cfRule>
  </conditionalFormatting>
  <conditionalFormatting sqref="F59">
    <cfRule type="cellIs" dxfId="10794" priority="1149" operator="lessThan">
      <formula>0</formula>
    </cfRule>
  </conditionalFormatting>
  <conditionalFormatting sqref="F59">
    <cfRule type="cellIs" dxfId="10793" priority="1147" operator="lessThan">
      <formula>0</formula>
    </cfRule>
  </conditionalFormatting>
  <conditionalFormatting sqref="F59">
    <cfRule type="cellIs" dxfId="10792" priority="1146" operator="lessThan">
      <formula>0</formula>
    </cfRule>
  </conditionalFormatting>
  <conditionalFormatting sqref="F59">
    <cfRule type="cellIs" dxfId="10791" priority="1145" operator="lessThan">
      <formula>0</formula>
    </cfRule>
  </conditionalFormatting>
  <conditionalFormatting sqref="F59">
    <cfRule type="cellIs" dxfId="10790" priority="1143" operator="lessThan">
      <formula>0</formula>
    </cfRule>
  </conditionalFormatting>
  <conditionalFormatting sqref="F59">
    <cfRule type="cellIs" dxfId="10789" priority="1144" operator="lessThan">
      <formula>0</formula>
    </cfRule>
  </conditionalFormatting>
  <conditionalFormatting sqref="F59">
    <cfRule type="cellIs" dxfId="10788" priority="1142" operator="lessThan">
      <formula>0</formula>
    </cfRule>
  </conditionalFormatting>
  <conditionalFormatting sqref="F59">
    <cfRule type="cellIs" dxfId="10787" priority="1082" operator="lessThan">
      <formula>0</formula>
    </cfRule>
  </conditionalFormatting>
  <conditionalFormatting sqref="F59">
    <cfRule type="cellIs" dxfId="10786" priority="1080" operator="lessThan">
      <formula>0</formula>
    </cfRule>
  </conditionalFormatting>
  <conditionalFormatting sqref="F59">
    <cfRule type="cellIs" dxfId="10785" priority="1081" operator="lessThan">
      <formula>0</formula>
    </cfRule>
  </conditionalFormatting>
  <conditionalFormatting sqref="F59">
    <cfRule type="cellIs" dxfId="10784" priority="1079" operator="lessThan">
      <formula>0</formula>
    </cfRule>
  </conditionalFormatting>
  <conditionalFormatting sqref="F59">
    <cfRule type="cellIs" dxfId="10783" priority="1128" operator="lessThan">
      <formula>0</formula>
    </cfRule>
  </conditionalFormatting>
  <conditionalFormatting sqref="F59">
    <cfRule type="cellIs" dxfId="10782" priority="1087" operator="lessThan">
      <formula>0</formula>
    </cfRule>
  </conditionalFormatting>
  <conditionalFormatting sqref="F59">
    <cfRule type="cellIs" dxfId="10781" priority="1088" operator="lessThan">
      <formula>0</formula>
    </cfRule>
  </conditionalFormatting>
  <conditionalFormatting sqref="F59">
    <cfRule type="cellIs" dxfId="10780" priority="1086" operator="lessThan">
      <formula>0</formula>
    </cfRule>
  </conditionalFormatting>
  <conditionalFormatting sqref="F59">
    <cfRule type="cellIs" dxfId="10779" priority="1085" operator="lessThan">
      <formula>0</formula>
    </cfRule>
  </conditionalFormatting>
  <conditionalFormatting sqref="F59">
    <cfRule type="cellIs" dxfId="10778" priority="1083" operator="lessThan">
      <formula>0</formula>
    </cfRule>
  </conditionalFormatting>
  <conditionalFormatting sqref="F59">
    <cfRule type="cellIs" dxfId="10777" priority="1084" operator="lessThan">
      <formula>0</formula>
    </cfRule>
  </conditionalFormatting>
  <conditionalFormatting sqref="F59">
    <cfRule type="cellIs" dxfId="10776" priority="1109" operator="lessThan">
      <formula>0</formula>
    </cfRule>
  </conditionalFormatting>
  <conditionalFormatting sqref="F59">
    <cfRule type="cellIs" dxfId="10775" priority="1110" operator="lessThan">
      <formula>0</formula>
    </cfRule>
  </conditionalFormatting>
  <conditionalFormatting sqref="F59">
    <cfRule type="cellIs" dxfId="10774" priority="1108" operator="lessThan">
      <formula>0</formula>
    </cfRule>
  </conditionalFormatting>
  <conditionalFormatting sqref="F59">
    <cfRule type="cellIs" dxfId="10773" priority="1092" operator="lessThan">
      <formula>0</formula>
    </cfRule>
  </conditionalFormatting>
  <conditionalFormatting sqref="F59">
    <cfRule type="cellIs" dxfId="10772" priority="1091" operator="lessThan">
      <formula>0</formula>
    </cfRule>
  </conditionalFormatting>
  <conditionalFormatting sqref="F59">
    <cfRule type="cellIs" dxfId="10771" priority="1068" operator="lessThan">
      <formula>0</formula>
    </cfRule>
  </conditionalFormatting>
  <conditionalFormatting sqref="F59">
    <cfRule type="cellIs" dxfId="10770" priority="1067" operator="lessThan">
      <formula>0</formula>
    </cfRule>
  </conditionalFormatting>
  <conditionalFormatting sqref="F59">
    <cfRule type="cellIs" dxfId="10769" priority="1076" operator="lessThan">
      <formula>0</formula>
    </cfRule>
  </conditionalFormatting>
  <conditionalFormatting sqref="F59">
    <cfRule type="cellIs" dxfId="10768" priority="1075" operator="lessThan">
      <formula>0</formula>
    </cfRule>
  </conditionalFormatting>
  <conditionalFormatting sqref="F59">
    <cfRule type="cellIs" dxfId="10767" priority="1069" operator="lessThan">
      <formula>0</formula>
    </cfRule>
  </conditionalFormatting>
  <conditionalFormatting sqref="F59">
    <cfRule type="cellIs" dxfId="10766" priority="1066" operator="lessThan">
      <formula>0</formula>
    </cfRule>
  </conditionalFormatting>
  <conditionalFormatting sqref="F59">
    <cfRule type="cellIs" dxfId="10765" priority="1065" operator="lessThan">
      <formula>0</formula>
    </cfRule>
  </conditionalFormatting>
  <conditionalFormatting sqref="F59">
    <cfRule type="cellIs" dxfId="10764" priority="1064" operator="lessThan">
      <formula>0</formula>
    </cfRule>
  </conditionalFormatting>
  <conditionalFormatting sqref="F59">
    <cfRule type="cellIs" dxfId="10763" priority="1063" operator="lessThan">
      <formula>0</formula>
    </cfRule>
  </conditionalFormatting>
  <conditionalFormatting sqref="F59">
    <cfRule type="cellIs" dxfId="10762" priority="1062" operator="lessThan">
      <formula>0</formula>
    </cfRule>
  </conditionalFormatting>
  <conditionalFormatting sqref="F59">
    <cfRule type="cellIs" dxfId="10761" priority="1061" operator="lessThan">
      <formula>0</formula>
    </cfRule>
  </conditionalFormatting>
  <conditionalFormatting sqref="F59">
    <cfRule type="cellIs" dxfId="10760" priority="1059" operator="lessThan">
      <formula>0</formula>
    </cfRule>
  </conditionalFormatting>
  <conditionalFormatting sqref="F59">
    <cfRule type="cellIs" dxfId="10759" priority="1057" operator="lessThan">
      <formula>0</formula>
    </cfRule>
  </conditionalFormatting>
  <conditionalFormatting sqref="F59">
    <cfRule type="cellIs" dxfId="10758" priority="1058" operator="lessThan">
      <formula>0</formula>
    </cfRule>
  </conditionalFormatting>
  <conditionalFormatting sqref="F59">
    <cfRule type="cellIs" dxfId="10757" priority="1056" operator="lessThan">
      <formula>0</formula>
    </cfRule>
  </conditionalFormatting>
  <conditionalFormatting sqref="F59">
    <cfRule type="cellIs" dxfId="10756" priority="1133" operator="lessThan">
      <formula>0</formula>
    </cfRule>
  </conditionalFormatting>
  <conditionalFormatting sqref="F59">
    <cfRule type="cellIs" dxfId="10755" priority="1132" operator="lessThan">
      <formula>0</formula>
    </cfRule>
  </conditionalFormatting>
  <conditionalFormatting sqref="F59">
    <cfRule type="cellIs" dxfId="10754" priority="1130" operator="lessThan">
      <formula>0</formula>
    </cfRule>
  </conditionalFormatting>
  <conditionalFormatting sqref="F59">
    <cfRule type="cellIs" dxfId="10753" priority="1131" operator="lessThan">
      <formula>0</formula>
    </cfRule>
  </conditionalFormatting>
  <conditionalFormatting sqref="F59">
    <cfRule type="cellIs" dxfId="10752" priority="1129" operator="lessThan">
      <formula>0</formula>
    </cfRule>
  </conditionalFormatting>
  <conditionalFormatting sqref="F59">
    <cfRule type="cellIs" dxfId="10751" priority="1113" operator="lessThan">
      <formula>0</formula>
    </cfRule>
  </conditionalFormatting>
  <conditionalFormatting sqref="F59">
    <cfRule type="cellIs" dxfId="10750" priority="1106" operator="lessThan">
      <formula>0</formula>
    </cfRule>
  </conditionalFormatting>
  <conditionalFormatting sqref="F59">
    <cfRule type="cellIs" dxfId="10749" priority="1105" operator="lessThan">
      <formula>0</formula>
    </cfRule>
  </conditionalFormatting>
  <conditionalFormatting sqref="F59">
    <cfRule type="cellIs" dxfId="10748" priority="1103" operator="lessThan">
      <formula>0</formula>
    </cfRule>
  </conditionalFormatting>
  <conditionalFormatting sqref="F59">
    <cfRule type="cellIs" dxfId="10747" priority="1104" operator="lessThan">
      <formula>0</formula>
    </cfRule>
  </conditionalFormatting>
  <conditionalFormatting sqref="F59">
    <cfRule type="cellIs" dxfId="10746" priority="1102" operator="lessThan">
      <formula>0</formula>
    </cfRule>
  </conditionalFormatting>
  <conditionalFormatting sqref="F59">
    <cfRule type="cellIs" dxfId="10745" priority="1107" operator="lessThan">
      <formula>0</formula>
    </cfRule>
  </conditionalFormatting>
  <conditionalFormatting sqref="F59">
    <cfRule type="cellIs" dxfId="10744" priority="1101" operator="lessThan">
      <formula>0</formula>
    </cfRule>
  </conditionalFormatting>
  <conditionalFormatting sqref="F59">
    <cfRule type="cellIs" dxfId="10743" priority="1099" operator="lessThan">
      <formula>0</formula>
    </cfRule>
  </conditionalFormatting>
  <conditionalFormatting sqref="F59">
    <cfRule type="cellIs" dxfId="10742" priority="1100" operator="lessThan">
      <formula>0</formula>
    </cfRule>
  </conditionalFormatting>
  <conditionalFormatting sqref="F59">
    <cfRule type="cellIs" dxfId="10741" priority="1098" operator="lessThan">
      <formula>0</formula>
    </cfRule>
  </conditionalFormatting>
  <conditionalFormatting sqref="F59">
    <cfRule type="cellIs" dxfId="10740" priority="1097" operator="lessThan">
      <formula>0</formula>
    </cfRule>
  </conditionalFormatting>
  <conditionalFormatting sqref="F59">
    <cfRule type="cellIs" dxfId="10739" priority="1096" operator="lessThan">
      <formula>0</formula>
    </cfRule>
  </conditionalFormatting>
  <conditionalFormatting sqref="F59">
    <cfRule type="cellIs" dxfId="10738" priority="1094" operator="lessThan">
      <formula>0</formula>
    </cfRule>
  </conditionalFormatting>
  <conditionalFormatting sqref="F59">
    <cfRule type="cellIs" dxfId="10737" priority="1095" operator="lessThan">
      <formula>0</formula>
    </cfRule>
  </conditionalFormatting>
  <conditionalFormatting sqref="F59">
    <cfRule type="cellIs" dxfId="10736" priority="1093" operator="lessThan">
      <formula>0</formula>
    </cfRule>
  </conditionalFormatting>
  <conditionalFormatting sqref="F59">
    <cfRule type="cellIs" dxfId="10735" priority="1090" operator="lessThan">
      <formula>0</formula>
    </cfRule>
  </conditionalFormatting>
  <conditionalFormatting sqref="F59">
    <cfRule type="cellIs" dxfId="10734" priority="1089" operator="lessThan">
      <formula>0</formula>
    </cfRule>
  </conditionalFormatting>
  <conditionalFormatting sqref="F59">
    <cfRule type="cellIs" dxfId="10733" priority="1060" operator="lessThan">
      <formula>0</formula>
    </cfRule>
  </conditionalFormatting>
  <conditionalFormatting sqref="F59">
    <cfRule type="cellIs" dxfId="10732" priority="1078" operator="lessThan">
      <formula>0</formula>
    </cfRule>
  </conditionalFormatting>
  <conditionalFormatting sqref="F59">
    <cfRule type="cellIs" dxfId="10731" priority="1077" operator="lessThan">
      <formula>0</formula>
    </cfRule>
  </conditionalFormatting>
  <conditionalFormatting sqref="F59">
    <cfRule type="cellIs" dxfId="10730" priority="1074" operator="lessThan">
      <formula>0</formula>
    </cfRule>
  </conditionalFormatting>
  <conditionalFormatting sqref="F59">
    <cfRule type="cellIs" dxfId="10729" priority="1073" operator="lessThan">
      <formula>0</formula>
    </cfRule>
  </conditionalFormatting>
  <conditionalFormatting sqref="F59">
    <cfRule type="cellIs" dxfId="10728" priority="1071" operator="lessThan">
      <formula>0</formula>
    </cfRule>
  </conditionalFormatting>
  <conditionalFormatting sqref="F59">
    <cfRule type="cellIs" dxfId="10727" priority="1072" operator="lessThan">
      <formula>0</formula>
    </cfRule>
  </conditionalFormatting>
  <conditionalFormatting sqref="F59">
    <cfRule type="cellIs" dxfId="10726" priority="1070" operator="lessThan">
      <formula>0</formula>
    </cfRule>
  </conditionalFormatting>
  <conditionalFormatting sqref="F59">
    <cfRule type="cellIs" dxfId="10725" priority="1054" operator="lessThan">
      <formula>0</formula>
    </cfRule>
  </conditionalFormatting>
  <conditionalFormatting sqref="F59">
    <cfRule type="cellIs" dxfId="10724" priority="1055" operator="lessThan">
      <formula>0</formula>
    </cfRule>
  </conditionalFormatting>
  <conditionalFormatting sqref="F59">
    <cfRule type="cellIs" dxfId="10723" priority="1053" operator="lessThan">
      <formula>0</formula>
    </cfRule>
  </conditionalFormatting>
  <conditionalFormatting sqref="F59">
    <cfRule type="cellIs" dxfId="10722" priority="1045" operator="lessThan">
      <formula>0</formula>
    </cfRule>
  </conditionalFormatting>
  <conditionalFormatting sqref="F59">
    <cfRule type="cellIs" dxfId="10721" priority="1044" operator="lessThan">
      <formula>0</formula>
    </cfRule>
  </conditionalFormatting>
  <conditionalFormatting sqref="F59">
    <cfRule type="cellIs" dxfId="10720" priority="1041" operator="lessThan">
      <formula>0</formula>
    </cfRule>
  </conditionalFormatting>
  <conditionalFormatting sqref="F59">
    <cfRule type="cellIs" dxfId="10719" priority="1042" operator="lessThan">
      <formula>0</formula>
    </cfRule>
  </conditionalFormatting>
  <conditionalFormatting sqref="F59">
    <cfRule type="cellIs" dxfId="10718" priority="1050" operator="lessThan">
      <formula>0</formula>
    </cfRule>
  </conditionalFormatting>
  <conditionalFormatting sqref="F59">
    <cfRule type="cellIs" dxfId="10717" priority="1049" operator="lessThan">
      <formula>0</formula>
    </cfRule>
  </conditionalFormatting>
  <conditionalFormatting sqref="F59">
    <cfRule type="cellIs" dxfId="10716" priority="1048" operator="lessThan">
      <formula>0</formula>
    </cfRule>
  </conditionalFormatting>
  <conditionalFormatting sqref="F59">
    <cfRule type="cellIs" dxfId="10715" priority="1051" operator="lessThan">
      <formula>0</formula>
    </cfRule>
  </conditionalFormatting>
  <conditionalFormatting sqref="F59">
    <cfRule type="cellIs" dxfId="10714" priority="1052" operator="lessThan">
      <formula>0</formula>
    </cfRule>
  </conditionalFormatting>
  <conditionalFormatting sqref="F59">
    <cfRule type="cellIs" dxfId="10713" priority="1047" operator="lessThan">
      <formula>0</formula>
    </cfRule>
  </conditionalFormatting>
  <conditionalFormatting sqref="F59">
    <cfRule type="cellIs" dxfId="10712" priority="1046" operator="lessThan">
      <formula>0</formula>
    </cfRule>
  </conditionalFormatting>
  <conditionalFormatting sqref="F59">
    <cfRule type="cellIs" dxfId="10711" priority="1043" operator="lessThan">
      <formula>0</formula>
    </cfRule>
  </conditionalFormatting>
  <conditionalFormatting sqref="F59">
    <cfRule type="cellIs" dxfId="10710" priority="1022" operator="lessThan">
      <formula>0</formula>
    </cfRule>
  </conditionalFormatting>
  <conditionalFormatting sqref="F59">
    <cfRule type="cellIs" dxfId="10709" priority="1023" operator="lessThan">
      <formula>0</formula>
    </cfRule>
  </conditionalFormatting>
  <conditionalFormatting sqref="F59">
    <cfRule type="cellIs" dxfId="10708" priority="1021" operator="lessThan">
      <formula>0</formula>
    </cfRule>
  </conditionalFormatting>
  <conditionalFormatting sqref="F59">
    <cfRule type="cellIs" dxfId="10707" priority="1019" operator="lessThan">
      <formula>0</formula>
    </cfRule>
  </conditionalFormatting>
  <conditionalFormatting sqref="F59">
    <cfRule type="cellIs" dxfId="10706" priority="1020" operator="lessThan">
      <formula>0</formula>
    </cfRule>
  </conditionalFormatting>
  <conditionalFormatting sqref="F59">
    <cfRule type="cellIs" dxfId="10705" priority="1016" operator="lessThan">
      <formula>0</formula>
    </cfRule>
  </conditionalFormatting>
  <conditionalFormatting sqref="F59">
    <cfRule type="cellIs" dxfId="10704" priority="1014" operator="lessThan">
      <formula>0</formula>
    </cfRule>
  </conditionalFormatting>
  <conditionalFormatting sqref="F59">
    <cfRule type="cellIs" dxfId="10703" priority="1015" operator="lessThan">
      <formula>0</formula>
    </cfRule>
  </conditionalFormatting>
  <conditionalFormatting sqref="F59">
    <cfRule type="cellIs" dxfId="10702" priority="1012" operator="lessThan">
      <formula>0</formula>
    </cfRule>
  </conditionalFormatting>
  <conditionalFormatting sqref="F59">
    <cfRule type="cellIs" dxfId="10701" priority="1013" operator="lessThan">
      <formula>0</formula>
    </cfRule>
  </conditionalFormatting>
  <conditionalFormatting sqref="F59">
    <cfRule type="cellIs" dxfId="10700" priority="1009" operator="lessThan">
      <formula>0</formula>
    </cfRule>
  </conditionalFormatting>
  <conditionalFormatting sqref="F59">
    <cfRule type="cellIs" dxfId="10699" priority="1006" operator="lessThan">
      <formula>0</formula>
    </cfRule>
  </conditionalFormatting>
  <conditionalFormatting sqref="F59">
    <cfRule type="cellIs" dxfId="10698" priority="1040" operator="lessThan">
      <formula>0</formula>
    </cfRule>
  </conditionalFormatting>
  <conditionalFormatting sqref="F59">
    <cfRule type="cellIs" dxfId="10697" priority="1011" operator="lessThan">
      <formula>0</formula>
    </cfRule>
  </conditionalFormatting>
  <conditionalFormatting sqref="F59">
    <cfRule type="cellIs" dxfId="10696" priority="1010" operator="lessThan">
      <formula>0</formula>
    </cfRule>
  </conditionalFormatting>
  <conditionalFormatting sqref="F59">
    <cfRule type="cellIs" dxfId="10695" priority="1007" operator="lessThan">
      <formula>0</formula>
    </cfRule>
  </conditionalFormatting>
  <conditionalFormatting sqref="F59">
    <cfRule type="cellIs" dxfId="10694" priority="1039" operator="lessThan">
      <formula>0</formula>
    </cfRule>
  </conditionalFormatting>
  <conditionalFormatting sqref="F59">
    <cfRule type="cellIs" dxfId="10693" priority="1028" operator="lessThan">
      <formula>0</formula>
    </cfRule>
  </conditionalFormatting>
  <conditionalFormatting sqref="F59">
    <cfRule type="cellIs" dxfId="10692" priority="1027" operator="lessThan">
      <formula>0</formula>
    </cfRule>
  </conditionalFormatting>
  <conditionalFormatting sqref="F59">
    <cfRule type="cellIs" dxfId="10691" priority="1037" operator="lessThan">
      <formula>0</formula>
    </cfRule>
  </conditionalFormatting>
  <conditionalFormatting sqref="F59">
    <cfRule type="cellIs" dxfId="10690" priority="1038" operator="lessThan">
      <formula>0</formula>
    </cfRule>
  </conditionalFormatting>
  <conditionalFormatting sqref="F59">
    <cfRule type="cellIs" dxfId="10689" priority="1036" operator="lessThan">
      <formula>0</formula>
    </cfRule>
  </conditionalFormatting>
  <conditionalFormatting sqref="F59">
    <cfRule type="cellIs" dxfId="10688" priority="1035" operator="lessThan">
      <formula>0</formula>
    </cfRule>
  </conditionalFormatting>
  <conditionalFormatting sqref="F59">
    <cfRule type="cellIs" dxfId="10687" priority="1034" operator="lessThan">
      <formula>0</formula>
    </cfRule>
  </conditionalFormatting>
  <conditionalFormatting sqref="F59">
    <cfRule type="cellIs" dxfId="10686" priority="1033" operator="lessThan">
      <formula>0</formula>
    </cfRule>
  </conditionalFormatting>
  <conditionalFormatting sqref="F59">
    <cfRule type="cellIs" dxfId="10685" priority="1032" operator="lessThan">
      <formula>0</formula>
    </cfRule>
  </conditionalFormatting>
  <conditionalFormatting sqref="F59">
    <cfRule type="cellIs" dxfId="10684" priority="1030" operator="lessThan">
      <formula>0</formula>
    </cfRule>
  </conditionalFormatting>
  <conditionalFormatting sqref="F59">
    <cfRule type="cellIs" dxfId="10683" priority="1029" operator="lessThan">
      <formula>0</formula>
    </cfRule>
  </conditionalFormatting>
  <conditionalFormatting sqref="F59">
    <cfRule type="cellIs" dxfId="10682" priority="1031" operator="lessThan">
      <formula>0</formula>
    </cfRule>
  </conditionalFormatting>
  <conditionalFormatting sqref="F59">
    <cfRule type="cellIs" dxfId="10681" priority="1026" operator="lessThan">
      <formula>0</formula>
    </cfRule>
  </conditionalFormatting>
  <conditionalFormatting sqref="F59">
    <cfRule type="cellIs" dxfId="10680" priority="1024" operator="lessThan">
      <formula>0</formula>
    </cfRule>
  </conditionalFormatting>
  <conditionalFormatting sqref="F59">
    <cfRule type="cellIs" dxfId="10679" priority="1025" operator="lessThan">
      <formula>0</formula>
    </cfRule>
  </conditionalFormatting>
  <conditionalFormatting sqref="F59">
    <cfRule type="cellIs" dxfId="10678" priority="1018" operator="lessThan">
      <formula>0</formula>
    </cfRule>
  </conditionalFormatting>
  <conditionalFormatting sqref="F59">
    <cfRule type="cellIs" dxfId="10677" priority="1017" operator="lessThan">
      <formula>0</formula>
    </cfRule>
  </conditionalFormatting>
  <conditionalFormatting sqref="F59">
    <cfRule type="cellIs" dxfId="10676" priority="1008" operator="lessThan">
      <formula>0</formula>
    </cfRule>
  </conditionalFormatting>
  <conditionalFormatting sqref="F59">
    <cfRule type="cellIs" dxfId="10675" priority="1004" operator="lessThan">
      <formula>0</formula>
    </cfRule>
  </conditionalFormatting>
  <conditionalFormatting sqref="F59">
    <cfRule type="cellIs" dxfId="10674" priority="1005" operator="lessThan">
      <formula>0</formula>
    </cfRule>
  </conditionalFormatting>
  <conditionalFormatting sqref="F59">
    <cfRule type="cellIs" dxfId="10673" priority="1002" operator="lessThan">
      <formula>0</formula>
    </cfRule>
  </conditionalFormatting>
  <conditionalFormatting sqref="F59">
    <cfRule type="cellIs" dxfId="10672" priority="1001" operator="lessThan">
      <formula>0</formula>
    </cfRule>
  </conditionalFormatting>
  <conditionalFormatting sqref="F59">
    <cfRule type="cellIs" dxfId="10671" priority="1003" operator="lessThan">
      <formula>0</formula>
    </cfRule>
  </conditionalFormatting>
  <conditionalFormatting sqref="F59">
    <cfRule type="cellIs" dxfId="10670" priority="1000" operator="lessThan">
      <formula>0</formula>
    </cfRule>
  </conditionalFormatting>
  <conditionalFormatting sqref="F59">
    <cfRule type="cellIs" dxfId="10669" priority="998" operator="lessThan">
      <formula>0</formula>
    </cfRule>
  </conditionalFormatting>
  <conditionalFormatting sqref="F59">
    <cfRule type="cellIs" dxfId="10668" priority="999" operator="lessThan">
      <formula>0</formula>
    </cfRule>
  </conditionalFormatting>
  <conditionalFormatting sqref="F59">
    <cfRule type="cellIs" dxfId="10667" priority="996" operator="lessThan">
      <formula>0</formula>
    </cfRule>
  </conditionalFormatting>
  <conditionalFormatting sqref="F59">
    <cfRule type="cellIs" dxfId="10666" priority="997" operator="lessThan">
      <formula>0</formula>
    </cfRule>
  </conditionalFormatting>
  <conditionalFormatting sqref="F59">
    <cfRule type="cellIs" dxfId="10665" priority="993" operator="lessThan">
      <formula>0</formula>
    </cfRule>
  </conditionalFormatting>
  <conditionalFormatting sqref="F59">
    <cfRule type="cellIs" dxfId="10664" priority="994" operator="lessThan">
      <formula>0</formula>
    </cfRule>
  </conditionalFormatting>
  <conditionalFormatting sqref="F59">
    <cfRule type="cellIs" dxfId="10663" priority="995" operator="lessThan">
      <formula>0</formula>
    </cfRule>
  </conditionalFormatting>
  <conditionalFormatting sqref="G60">
    <cfRule type="cellIs" dxfId="10662" priority="992" operator="lessThan">
      <formula>0</formula>
    </cfRule>
  </conditionalFormatting>
  <conditionalFormatting sqref="F60">
    <cfRule type="cellIs" dxfId="10661" priority="983" operator="lessThan">
      <formula>0</formula>
    </cfRule>
  </conditionalFormatting>
  <conditionalFormatting sqref="F60">
    <cfRule type="cellIs" dxfId="10660" priority="989" operator="lessThan">
      <formula>0</formula>
    </cfRule>
  </conditionalFormatting>
  <conditionalFormatting sqref="F60">
    <cfRule type="cellIs" dxfId="10659" priority="988" operator="lessThan">
      <formula>0</formula>
    </cfRule>
  </conditionalFormatting>
  <conditionalFormatting sqref="F60">
    <cfRule type="cellIs" dxfId="10658" priority="990" operator="lessThan">
      <formula>0</formula>
    </cfRule>
  </conditionalFormatting>
  <conditionalFormatting sqref="F60">
    <cfRule type="cellIs" dxfId="10657" priority="941" operator="lessThan">
      <formula>0</formula>
    </cfRule>
  </conditionalFormatting>
  <conditionalFormatting sqref="F60">
    <cfRule type="cellIs" dxfId="10656" priority="940" operator="lessThan">
      <formula>0</formula>
    </cfRule>
  </conditionalFormatting>
  <conditionalFormatting sqref="F60">
    <cfRule type="cellIs" dxfId="10655" priority="939" operator="lessThan">
      <formula>0</formula>
    </cfRule>
  </conditionalFormatting>
  <conditionalFormatting sqref="F60">
    <cfRule type="cellIs" dxfId="10654" priority="960" operator="lessThan">
      <formula>0</formula>
    </cfRule>
  </conditionalFormatting>
  <conditionalFormatting sqref="F60">
    <cfRule type="cellIs" dxfId="10653" priority="959" operator="lessThan">
      <formula>0</formula>
    </cfRule>
  </conditionalFormatting>
  <conditionalFormatting sqref="F60">
    <cfRule type="cellIs" dxfId="10652" priority="958" operator="lessThan">
      <formula>0</formula>
    </cfRule>
  </conditionalFormatting>
  <conditionalFormatting sqref="F60">
    <cfRule type="cellIs" dxfId="10651" priority="957" operator="lessThan">
      <formula>0</formula>
    </cfRule>
  </conditionalFormatting>
  <conditionalFormatting sqref="F60">
    <cfRule type="cellIs" dxfId="10650" priority="950" operator="lessThan">
      <formula>0</formula>
    </cfRule>
  </conditionalFormatting>
  <conditionalFormatting sqref="F60">
    <cfRule type="cellIs" dxfId="10649" priority="943" operator="lessThan">
      <formula>0</formula>
    </cfRule>
  </conditionalFormatting>
  <conditionalFormatting sqref="F60">
    <cfRule type="cellIs" dxfId="10648" priority="947" operator="lessThan">
      <formula>0</formula>
    </cfRule>
  </conditionalFormatting>
  <conditionalFormatting sqref="F60">
    <cfRule type="cellIs" dxfId="10647" priority="949" operator="lessThan">
      <formula>0</formula>
    </cfRule>
  </conditionalFormatting>
  <conditionalFormatting sqref="F60">
    <cfRule type="cellIs" dxfId="10646" priority="948" operator="lessThan">
      <formula>0</formula>
    </cfRule>
  </conditionalFormatting>
  <conditionalFormatting sqref="F60">
    <cfRule type="cellIs" dxfId="10645" priority="946" operator="lessThan">
      <formula>0</formula>
    </cfRule>
  </conditionalFormatting>
  <conditionalFormatting sqref="F60">
    <cfRule type="cellIs" dxfId="10644" priority="945" operator="lessThan">
      <formula>0</formula>
    </cfRule>
  </conditionalFormatting>
  <conditionalFormatting sqref="F60">
    <cfRule type="cellIs" dxfId="10643" priority="944" operator="lessThan">
      <formula>0</formula>
    </cfRule>
  </conditionalFormatting>
  <conditionalFormatting sqref="F60">
    <cfRule type="cellIs" dxfId="10642" priority="942" operator="lessThan">
      <formula>0</formula>
    </cfRule>
  </conditionalFormatting>
  <conditionalFormatting sqref="F60">
    <cfRule type="cellIs" dxfId="10641" priority="935" operator="lessThan">
      <formula>0</formula>
    </cfRule>
  </conditionalFormatting>
  <conditionalFormatting sqref="F60">
    <cfRule type="cellIs" dxfId="10640" priority="934" operator="lessThan">
      <formula>0</formula>
    </cfRule>
  </conditionalFormatting>
  <conditionalFormatting sqref="F60">
    <cfRule type="cellIs" dxfId="10639" priority="964" operator="lessThan">
      <formula>0</formula>
    </cfRule>
  </conditionalFormatting>
  <conditionalFormatting sqref="F60">
    <cfRule type="cellIs" dxfId="10638" priority="963" operator="lessThan">
      <formula>0</formula>
    </cfRule>
  </conditionalFormatting>
  <conditionalFormatting sqref="F60">
    <cfRule type="cellIs" dxfId="10637" priority="962" operator="lessThan">
      <formula>0</formula>
    </cfRule>
  </conditionalFormatting>
  <conditionalFormatting sqref="F60">
    <cfRule type="cellIs" dxfId="10636" priority="961" operator="lessThan">
      <formula>0</formula>
    </cfRule>
  </conditionalFormatting>
  <conditionalFormatting sqref="F60">
    <cfRule type="cellIs" dxfId="10635" priority="987" operator="lessThan">
      <formula>0</formula>
    </cfRule>
  </conditionalFormatting>
  <conditionalFormatting sqref="F60">
    <cfRule type="cellIs" dxfId="10634" priority="938" operator="lessThan">
      <formula>0</formula>
    </cfRule>
  </conditionalFormatting>
  <conditionalFormatting sqref="F60">
    <cfRule type="cellIs" dxfId="10633" priority="937" operator="lessThan">
      <formula>0</formula>
    </cfRule>
  </conditionalFormatting>
  <conditionalFormatting sqref="F60">
    <cfRule type="cellIs" dxfId="10632" priority="974" operator="lessThan">
      <formula>0</formula>
    </cfRule>
  </conditionalFormatting>
  <conditionalFormatting sqref="F60">
    <cfRule type="cellIs" dxfId="10631" priority="991" operator="lessThan">
      <formula>0</formula>
    </cfRule>
  </conditionalFormatting>
  <conditionalFormatting sqref="F60">
    <cfRule type="cellIs" dxfId="10630" priority="986" operator="lessThan">
      <formula>0</formula>
    </cfRule>
  </conditionalFormatting>
  <conditionalFormatting sqref="F60">
    <cfRule type="cellIs" dxfId="10629" priority="984" operator="lessThan">
      <formula>0</formula>
    </cfRule>
  </conditionalFormatting>
  <conditionalFormatting sqref="F60">
    <cfRule type="cellIs" dxfId="10628" priority="985" operator="lessThan">
      <formula>0</formula>
    </cfRule>
  </conditionalFormatting>
  <conditionalFormatting sqref="F60">
    <cfRule type="cellIs" dxfId="10627" priority="982" operator="lessThan">
      <formula>0</formula>
    </cfRule>
  </conditionalFormatting>
  <conditionalFormatting sqref="F60">
    <cfRule type="cellIs" dxfId="10626" priority="981" operator="lessThan">
      <formula>0</formula>
    </cfRule>
  </conditionalFormatting>
  <conditionalFormatting sqref="F60">
    <cfRule type="cellIs" dxfId="10625" priority="979" operator="lessThan">
      <formula>0</formula>
    </cfRule>
  </conditionalFormatting>
  <conditionalFormatting sqref="F60">
    <cfRule type="cellIs" dxfId="10624" priority="980" operator="lessThan">
      <formula>0</formula>
    </cfRule>
  </conditionalFormatting>
  <conditionalFormatting sqref="F60">
    <cfRule type="cellIs" dxfId="10623" priority="978" operator="lessThan">
      <formula>0</formula>
    </cfRule>
  </conditionalFormatting>
  <conditionalFormatting sqref="F60">
    <cfRule type="cellIs" dxfId="10622" priority="977" operator="lessThan">
      <formula>0</formula>
    </cfRule>
  </conditionalFormatting>
  <conditionalFormatting sqref="F60">
    <cfRule type="cellIs" dxfId="10621" priority="975" operator="lessThan">
      <formula>0</formula>
    </cfRule>
  </conditionalFormatting>
  <conditionalFormatting sqref="F60">
    <cfRule type="cellIs" dxfId="10620" priority="976" operator="lessThan">
      <formula>0</formula>
    </cfRule>
  </conditionalFormatting>
  <conditionalFormatting sqref="F60">
    <cfRule type="cellIs" dxfId="10619" priority="973" operator="lessThan">
      <formula>0</formula>
    </cfRule>
  </conditionalFormatting>
  <conditionalFormatting sqref="F60">
    <cfRule type="cellIs" dxfId="10618" priority="971" operator="lessThan">
      <formula>0</formula>
    </cfRule>
  </conditionalFormatting>
  <conditionalFormatting sqref="F60">
    <cfRule type="cellIs" dxfId="10617" priority="972" operator="lessThan">
      <formula>0</formula>
    </cfRule>
  </conditionalFormatting>
  <conditionalFormatting sqref="F60">
    <cfRule type="cellIs" dxfId="10616" priority="970" operator="lessThan">
      <formula>0</formula>
    </cfRule>
  </conditionalFormatting>
  <conditionalFormatting sqref="F60">
    <cfRule type="cellIs" dxfId="10615" priority="969" operator="lessThan">
      <formula>0</formula>
    </cfRule>
  </conditionalFormatting>
  <conditionalFormatting sqref="F60">
    <cfRule type="cellIs" dxfId="10614" priority="968" operator="lessThan">
      <formula>0</formula>
    </cfRule>
  </conditionalFormatting>
  <conditionalFormatting sqref="F60">
    <cfRule type="cellIs" dxfId="10613" priority="966" operator="lessThan">
      <formula>0</formula>
    </cfRule>
  </conditionalFormatting>
  <conditionalFormatting sqref="F60">
    <cfRule type="cellIs" dxfId="10612" priority="967" operator="lessThan">
      <formula>0</formula>
    </cfRule>
  </conditionalFormatting>
  <conditionalFormatting sqref="F60">
    <cfRule type="cellIs" dxfId="10611" priority="965" operator="lessThan">
      <formula>0</formula>
    </cfRule>
  </conditionalFormatting>
  <conditionalFormatting sqref="F60">
    <cfRule type="cellIs" dxfId="10610" priority="905" operator="lessThan">
      <formula>0</formula>
    </cfRule>
  </conditionalFormatting>
  <conditionalFormatting sqref="F60">
    <cfRule type="cellIs" dxfId="10609" priority="903" operator="lessThan">
      <formula>0</formula>
    </cfRule>
  </conditionalFormatting>
  <conditionalFormatting sqref="F60">
    <cfRule type="cellIs" dxfId="10608" priority="904" operator="lessThan">
      <formula>0</formula>
    </cfRule>
  </conditionalFormatting>
  <conditionalFormatting sqref="F60">
    <cfRule type="cellIs" dxfId="10607" priority="902" operator="lessThan">
      <formula>0</formula>
    </cfRule>
  </conditionalFormatting>
  <conditionalFormatting sqref="F60">
    <cfRule type="cellIs" dxfId="10606" priority="951" operator="lessThan">
      <formula>0</formula>
    </cfRule>
  </conditionalFormatting>
  <conditionalFormatting sqref="F60">
    <cfRule type="cellIs" dxfId="10605" priority="910" operator="lessThan">
      <formula>0</formula>
    </cfRule>
  </conditionalFormatting>
  <conditionalFormatting sqref="F60">
    <cfRule type="cellIs" dxfId="10604" priority="911" operator="lessThan">
      <formula>0</formula>
    </cfRule>
  </conditionalFormatting>
  <conditionalFormatting sqref="F60">
    <cfRule type="cellIs" dxfId="10603" priority="909" operator="lessThan">
      <formula>0</formula>
    </cfRule>
  </conditionalFormatting>
  <conditionalFormatting sqref="F60">
    <cfRule type="cellIs" dxfId="10602" priority="908" operator="lessThan">
      <formula>0</formula>
    </cfRule>
  </conditionalFormatting>
  <conditionalFormatting sqref="F60">
    <cfRule type="cellIs" dxfId="10601" priority="906" operator="lessThan">
      <formula>0</formula>
    </cfRule>
  </conditionalFormatting>
  <conditionalFormatting sqref="F60">
    <cfRule type="cellIs" dxfId="10600" priority="907" operator="lessThan">
      <formula>0</formula>
    </cfRule>
  </conditionalFormatting>
  <conditionalFormatting sqref="F60">
    <cfRule type="cellIs" dxfId="10599" priority="932" operator="lessThan">
      <formula>0</formula>
    </cfRule>
  </conditionalFormatting>
  <conditionalFormatting sqref="F60">
    <cfRule type="cellIs" dxfId="10598" priority="933" operator="lessThan">
      <formula>0</formula>
    </cfRule>
  </conditionalFormatting>
  <conditionalFormatting sqref="F60">
    <cfRule type="cellIs" dxfId="10597" priority="931" operator="lessThan">
      <formula>0</formula>
    </cfRule>
  </conditionalFormatting>
  <conditionalFormatting sqref="F60">
    <cfRule type="cellIs" dxfId="10596" priority="915" operator="lessThan">
      <formula>0</formula>
    </cfRule>
  </conditionalFormatting>
  <conditionalFormatting sqref="F60">
    <cfRule type="cellIs" dxfId="10595" priority="914" operator="lessThan">
      <formula>0</formula>
    </cfRule>
  </conditionalFormatting>
  <conditionalFormatting sqref="F60">
    <cfRule type="cellIs" dxfId="10594" priority="891" operator="lessThan">
      <formula>0</formula>
    </cfRule>
  </conditionalFormatting>
  <conditionalFormatting sqref="F60">
    <cfRule type="cellIs" dxfId="10593" priority="890" operator="lessThan">
      <formula>0</formula>
    </cfRule>
  </conditionalFormatting>
  <conditionalFormatting sqref="F60">
    <cfRule type="cellIs" dxfId="10592" priority="899" operator="lessThan">
      <formula>0</formula>
    </cfRule>
  </conditionalFormatting>
  <conditionalFormatting sqref="F60">
    <cfRule type="cellIs" dxfId="10591" priority="898" operator="lessThan">
      <formula>0</formula>
    </cfRule>
  </conditionalFormatting>
  <conditionalFormatting sqref="F60">
    <cfRule type="cellIs" dxfId="10590" priority="892" operator="lessThan">
      <formula>0</formula>
    </cfRule>
  </conditionalFormatting>
  <conditionalFormatting sqref="F60">
    <cfRule type="cellIs" dxfId="10589" priority="889" operator="lessThan">
      <formula>0</formula>
    </cfRule>
  </conditionalFormatting>
  <conditionalFormatting sqref="F60">
    <cfRule type="cellIs" dxfId="10588" priority="888" operator="lessThan">
      <formula>0</formula>
    </cfRule>
  </conditionalFormatting>
  <conditionalFormatting sqref="F60">
    <cfRule type="cellIs" dxfId="10587" priority="887" operator="lessThan">
      <formula>0</formula>
    </cfRule>
  </conditionalFormatting>
  <conditionalFormatting sqref="F60">
    <cfRule type="cellIs" dxfId="10586" priority="886" operator="lessThan">
      <formula>0</formula>
    </cfRule>
  </conditionalFormatting>
  <conditionalFormatting sqref="F60">
    <cfRule type="cellIs" dxfId="10585" priority="885" operator="lessThan">
      <formula>0</formula>
    </cfRule>
  </conditionalFormatting>
  <conditionalFormatting sqref="F60">
    <cfRule type="cellIs" dxfId="10584" priority="884" operator="lessThan">
      <formula>0</formula>
    </cfRule>
  </conditionalFormatting>
  <conditionalFormatting sqref="F60">
    <cfRule type="cellIs" dxfId="10583" priority="882" operator="lessThan">
      <formula>0</formula>
    </cfRule>
  </conditionalFormatting>
  <conditionalFormatting sqref="F60">
    <cfRule type="cellIs" dxfId="10582" priority="880" operator="lessThan">
      <formula>0</formula>
    </cfRule>
  </conditionalFormatting>
  <conditionalFormatting sqref="F60">
    <cfRule type="cellIs" dxfId="10581" priority="881" operator="lessThan">
      <formula>0</formula>
    </cfRule>
  </conditionalFormatting>
  <conditionalFormatting sqref="F60">
    <cfRule type="cellIs" dxfId="10580" priority="879" operator="lessThan">
      <formula>0</formula>
    </cfRule>
  </conditionalFormatting>
  <conditionalFormatting sqref="F60">
    <cfRule type="cellIs" dxfId="10579" priority="956" operator="lessThan">
      <formula>0</formula>
    </cfRule>
  </conditionalFormatting>
  <conditionalFormatting sqref="F60">
    <cfRule type="cellIs" dxfId="10578" priority="955" operator="lessThan">
      <formula>0</formula>
    </cfRule>
  </conditionalFormatting>
  <conditionalFormatting sqref="F60">
    <cfRule type="cellIs" dxfId="10577" priority="953" operator="lessThan">
      <formula>0</formula>
    </cfRule>
  </conditionalFormatting>
  <conditionalFormatting sqref="F60">
    <cfRule type="cellIs" dxfId="10576" priority="954" operator="lessThan">
      <formula>0</formula>
    </cfRule>
  </conditionalFormatting>
  <conditionalFormatting sqref="F60">
    <cfRule type="cellIs" dxfId="10575" priority="952" operator="lessThan">
      <formula>0</formula>
    </cfRule>
  </conditionalFormatting>
  <conditionalFormatting sqref="F60">
    <cfRule type="cellIs" dxfId="10574" priority="936" operator="lessThan">
      <formula>0</formula>
    </cfRule>
  </conditionalFormatting>
  <conditionalFormatting sqref="F60">
    <cfRule type="cellIs" dxfId="10573" priority="929" operator="lessThan">
      <formula>0</formula>
    </cfRule>
  </conditionalFormatting>
  <conditionalFormatting sqref="F60">
    <cfRule type="cellIs" dxfId="10572" priority="928" operator="lessThan">
      <formula>0</formula>
    </cfRule>
  </conditionalFormatting>
  <conditionalFormatting sqref="F60">
    <cfRule type="cellIs" dxfId="10571" priority="926" operator="lessThan">
      <formula>0</formula>
    </cfRule>
  </conditionalFormatting>
  <conditionalFormatting sqref="F60">
    <cfRule type="cellIs" dxfId="10570" priority="927" operator="lessThan">
      <formula>0</formula>
    </cfRule>
  </conditionalFormatting>
  <conditionalFormatting sqref="F60">
    <cfRule type="cellIs" dxfId="10569" priority="925" operator="lessThan">
      <formula>0</formula>
    </cfRule>
  </conditionalFormatting>
  <conditionalFormatting sqref="F60">
    <cfRule type="cellIs" dxfId="10568" priority="930" operator="lessThan">
      <formula>0</formula>
    </cfRule>
  </conditionalFormatting>
  <conditionalFormatting sqref="F60">
    <cfRule type="cellIs" dxfId="10567" priority="924" operator="lessThan">
      <formula>0</formula>
    </cfRule>
  </conditionalFormatting>
  <conditionalFormatting sqref="F60">
    <cfRule type="cellIs" dxfId="10566" priority="922" operator="lessThan">
      <formula>0</formula>
    </cfRule>
  </conditionalFormatting>
  <conditionalFormatting sqref="F60">
    <cfRule type="cellIs" dxfId="10565" priority="923" operator="lessThan">
      <formula>0</formula>
    </cfRule>
  </conditionalFormatting>
  <conditionalFormatting sqref="F60">
    <cfRule type="cellIs" dxfId="10564" priority="921" operator="lessThan">
      <formula>0</formula>
    </cfRule>
  </conditionalFormatting>
  <conditionalFormatting sqref="F60">
    <cfRule type="cellIs" dxfId="10563" priority="920" operator="lessThan">
      <formula>0</formula>
    </cfRule>
  </conditionalFormatting>
  <conditionalFormatting sqref="F60">
    <cfRule type="cellIs" dxfId="10562" priority="919" operator="lessThan">
      <formula>0</formula>
    </cfRule>
  </conditionalFormatting>
  <conditionalFormatting sqref="F60">
    <cfRule type="cellIs" dxfId="10561" priority="917" operator="lessThan">
      <formula>0</formula>
    </cfRule>
  </conditionalFormatting>
  <conditionalFormatting sqref="F60">
    <cfRule type="cellIs" dxfId="10560" priority="918" operator="lessThan">
      <formula>0</formula>
    </cfRule>
  </conditionalFormatting>
  <conditionalFormatting sqref="F60">
    <cfRule type="cellIs" dxfId="10559" priority="916" operator="lessThan">
      <formula>0</formula>
    </cfRule>
  </conditionalFormatting>
  <conditionalFormatting sqref="F60">
    <cfRule type="cellIs" dxfId="10558" priority="913" operator="lessThan">
      <formula>0</formula>
    </cfRule>
  </conditionalFormatting>
  <conditionalFormatting sqref="F60">
    <cfRule type="cellIs" dxfId="10557" priority="912" operator="lessThan">
      <formula>0</formula>
    </cfRule>
  </conditionalFormatting>
  <conditionalFormatting sqref="F60">
    <cfRule type="cellIs" dxfId="10556" priority="883" operator="lessThan">
      <formula>0</formula>
    </cfRule>
  </conditionalFormatting>
  <conditionalFormatting sqref="F60">
    <cfRule type="cellIs" dxfId="10555" priority="901" operator="lessThan">
      <formula>0</formula>
    </cfRule>
  </conditionalFormatting>
  <conditionalFormatting sqref="F60">
    <cfRule type="cellIs" dxfId="10554" priority="900" operator="lessThan">
      <formula>0</formula>
    </cfRule>
  </conditionalFormatting>
  <conditionalFormatting sqref="F60">
    <cfRule type="cellIs" dxfId="10553" priority="897" operator="lessThan">
      <formula>0</formula>
    </cfRule>
  </conditionalFormatting>
  <conditionalFormatting sqref="F60">
    <cfRule type="cellIs" dxfId="10552" priority="896" operator="lessThan">
      <formula>0</formula>
    </cfRule>
  </conditionalFormatting>
  <conditionalFormatting sqref="F60">
    <cfRule type="cellIs" dxfId="10551" priority="894" operator="lessThan">
      <formula>0</formula>
    </cfRule>
  </conditionalFormatting>
  <conditionalFormatting sqref="F60">
    <cfRule type="cellIs" dxfId="10550" priority="895" operator="lessThan">
      <formula>0</formula>
    </cfRule>
  </conditionalFormatting>
  <conditionalFormatting sqref="F60">
    <cfRule type="cellIs" dxfId="10549" priority="893" operator="lessThan">
      <formula>0</formula>
    </cfRule>
  </conditionalFormatting>
  <conditionalFormatting sqref="F60">
    <cfRule type="cellIs" dxfId="10548" priority="877" operator="lessThan">
      <formula>0</formula>
    </cfRule>
  </conditionalFormatting>
  <conditionalFormatting sqref="F60">
    <cfRule type="cellIs" dxfId="10547" priority="878" operator="lessThan">
      <formula>0</formula>
    </cfRule>
  </conditionalFormatting>
  <conditionalFormatting sqref="F60">
    <cfRule type="cellIs" dxfId="10546" priority="876" operator="lessThan">
      <formula>0</formula>
    </cfRule>
  </conditionalFormatting>
  <conditionalFormatting sqref="F60">
    <cfRule type="cellIs" dxfId="10545" priority="868" operator="lessThan">
      <formula>0</formula>
    </cfRule>
  </conditionalFormatting>
  <conditionalFormatting sqref="F60">
    <cfRule type="cellIs" dxfId="10544" priority="867" operator="lessThan">
      <formula>0</formula>
    </cfRule>
  </conditionalFormatting>
  <conditionalFormatting sqref="F60">
    <cfRule type="cellIs" dxfId="10543" priority="864" operator="lessThan">
      <formula>0</formula>
    </cfRule>
  </conditionalFormatting>
  <conditionalFormatting sqref="F60">
    <cfRule type="cellIs" dxfId="10542" priority="865" operator="lessThan">
      <formula>0</formula>
    </cfRule>
  </conditionalFormatting>
  <conditionalFormatting sqref="F60">
    <cfRule type="cellIs" dxfId="10541" priority="873" operator="lessThan">
      <formula>0</formula>
    </cfRule>
  </conditionalFormatting>
  <conditionalFormatting sqref="F60">
    <cfRule type="cellIs" dxfId="10540" priority="872" operator="lessThan">
      <formula>0</formula>
    </cfRule>
  </conditionalFormatting>
  <conditionalFormatting sqref="F60">
    <cfRule type="cellIs" dxfId="10539" priority="871" operator="lessThan">
      <formula>0</formula>
    </cfRule>
  </conditionalFormatting>
  <conditionalFormatting sqref="F60">
    <cfRule type="cellIs" dxfId="10538" priority="874" operator="lessThan">
      <formula>0</formula>
    </cfRule>
  </conditionalFormatting>
  <conditionalFormatting sqref="F60">
    <cfRule type="cellIs" dxfId="10537" priority="875" operator="lessThan">
      <formula>0</formula>
    </cfRule>
  </conditionalFormatting>
  <conditionalFormatting sqref="F60">
    <cfRule type="cellIs" dxfId="10536" priority="870" operator="lessThan">
      <formula>0</formula>
    </cfRule>
  </conditionalFormatting>
  <conditionalFormatting sqref="F60">
    <cfRule type="cellIs" dxfId="10535" priority="869" operator="lessThan">
      <formula>0</formula>
    </cfRule>
  </conditionalFormatting>
  <conditionalFormatting sqref="F60">
    <cfRule type="cellIs" dxfId="10534" priority="866" operator="lessThan">
      <formula>0</formula>
    </cfRule>
  </conditionalFormatting>
  <conditionalFormatting sqref="F60">
    <cfRule type="cellIs" dxfId="10533" priority="845" operator="lessThan">
      <formula>0</formula>
    </cfRule>
  </conditionalFormatting>
  <conditionalFormatting sqref="F60">
    <cfRule type="cellIs" dxfId="10532" priority="846" operator="lessThan">
      <formula>0</formula>
    </cfRule>
  </conditionalFormatting>
  <conditionalFormatting sqref="F60">
    <cfRule type="cellIs" dxfId="10531" priority="844" operator="lessThan">
      <formula>0</formula>
    </cfRule>
  </conditionalFormatting>
  <conditionalFormatting sqref="F60">
    <cfRule type="cellIs" dxfId="10530" priority="842" operator="lessThan">
      <formula>0</formula>
    </cfRule>
  </conditionalFormatting>
  <conditionalFormatting sqref="F60">
    <cfRule type="cellIs" dxfId="10529" priority="843" operator="lessThan">
      <formula>0</formula>
    </cfRule>
  </conditionalFormatting>
  <conditionalFormatting sqref="F60">
    <cfRule type="cellIs" dxfId="10528" priority="839" operator="lessThan">
      <formula>0</formula>
    </cfRule>
  </conditionalFormatting>
  <conditionalFormatting sqref="F60">
    <cfRule type="cellIs" dxfId="10527" priority="837" operator="lessThan">
      <formula>0</formula>
    </cfRule>
  </conditionalFormatting>
  <conditionalFormatting sqref="F60">
    <cfRule type="cellIs" dxfId="10526" priority="838" operator="lessThan">
      <formula>0</formula>
    </cfRule>
  </conditionalFormatting>
  <conditionalFormatting sqref="F60">
    <cfRule type="cellIs" dxfId="10525" priority="835" operator="lessThan">
      <formula>0</formula>
    </cfRule>
  </conditionalFormatting>
  <conditionalFormatting sqref="F60">
    <cfRule type="cellIs" dxfId="10524" priority="836" operator="lessThan">
      <formula>0</formula>
    </cfRule>
  </conditionalFormatting>
  <conditionalFormatting sqref="F60">
    <cfRule type="cellIs" dxfId="10523" priority="832" operator="lessThan">
      <formula>0</formula>
    </cfRule>
  </conditionalFormatting>
  <conditionalFormatting sqref="F60">
    <cfRule type="cellIs" dxfId="10522" priority="829" operator="lessThan">
      <formula>0</formula>
    </cfRule>
  </conditionalFormatting>
  <conditionalFormatting sqref="F60">
    <cfRule type="cellIs" dxfId="10521" priority="863" operator="lessThan">
      <formula>0</formula>
    </cfRule>
  </conditionalFormatting>
  <conditionalFormatting sqref="F60">
    <cfRule type="cellIs" dxfId="10520" priority="834" operator="lessThan">
      <formula>0</formula>
    </cfRule>
  </conditionalFormatting>
  <conditionalFormatting sqref="F60">
    <cfRule type="cellIs" dxfId="10519" priority="833" operator="lessThan">
      <formula>0</formula>
    </cfRule>
  </conditionalFormatting>
  <conditionalFormatting sqref="F60">
    <cfRule type="cellIs" dxfId="10518" priority="830" operator="lessThan">
      <formula>0</formula>
    </cfRule>
  </conditionalFormatting>
  <conditionalFormatting sqref="F60">
    <cfRule type="cellIs" dxfId="10517" priority="862" operator="lessThan">
      <formula>0</formula>
    </cfRule>
  </conditionalFormatting>
  <conditionalFormatting sqref="F60">
    <cfRule type="cellIs" dxfId="10516" priority="851" operator="lessThan">
      <formula>0</formula>
    </cfRule>
  </conditionalFormatting>
  <conditionalFormatting sqref="F60">
    <cfRule type="cellIs" dxfId="10515" priority="850" operator="lessThan">
      <formula>0</formula>
    </cfRule>
  </conditionalFormatting>
  <conditionalFormatting sqref="F60">
    <cfRule type="cellIs" dxfId="10514" priority="860" operator="lessThan">
      <formula>0</formula>
    </cfRule>
  </conditionalFormatting>
  <conditionalFormatting sqref="F60">
    <cfRule type="cellIs" dxfId="10513" priority="861" operator="lessThan">
      <formula>0</formula>
    </cfRule>
  </conditionalFormatting>
  <conditionalFormatting sqref="F60">
    <cfRule type="cellIs" dxfId="10512" priority="859" operator="lessThan">
      <formula>0</formula>
    </cfRule>
  </conditionalFormatting>
  <conditionalFormatting sqref="F60">
    <cfRule type="cellIs" dxfId="10511" priority="858" operator="lessThan">
      <formula>0</formula>
    </cfRule>
  </conditionalFormatting>
  <conditionalFormatting sqref="F60">
    <cfRule type="cellIs" dxfId="10510" priority="857" operator="lessThan">
      <formula>0</formula>
    </cfRule>
  </conditionalFormatting>
  <conditionalFormatting sqref="F60">
    <cfRule type="cellIs" dxfId="10509" priority="856" operator="lessThan">
      <formula>0</formula>
    </cfRule>
  </conditionalFormatting>
  <conditionalFormatting sqref="F60">
    <cfRule type="cellIs" dxfId="10508" priority="855" operator="lessThan">
      <formula>0</formula>
    </cfRule>
  </conditionalFormatting>
  <conditionalFormatting sqref="F60">
    <cfRule type="cellIs" dxfId="10507" priority="853" operator="lessThan">
      <formula>0</formula>
    </cfRule>
  </conditionalFormatting>
  <conditionalFormatting sqref="F60">
    <cfRule type="cellIs" dxfId="10506" priority="852" operator="lessThan">
      <formula>0</formula>
    </cfRule>
  </conditionalFormatting>
  <conditionalFormatting sqref="F60">
    <cfRule type="cellIs" dxfId="10505" priority="854" operator="lessThan">
      <formula>0</formula>
    </cfRule>
  </conditionalFormatting>
  <conditionalFormatting sqref="F60">
    <cfRule type="cellIs" dxfId="10504" priority="849" operator="lessThan">
      <formula>0</formula>
    </cfRule>
  </conditionalFormatting>
  <conditionalFormatting sqref="F60">
    <cfRule type="cellIs" dxfId="10503" priority="847" operator="lessThan">
      <formula>0</formula>
    </cfRule>
  </conditionalFormatting>
  <conditionalFormatting sqref="F60">
    <cfRule type="cellIs" dxfId="10502" priority="848" operator="lessThan">
      <formula>0</formula>
    </cfRule>
  </conditionalFormatting>
  <conditionalFormatting sqref="F60">
    <cfRule type="cellIs" dxfId="10501" priority="841" operator="lessThan">
      <formula>0</formula>
    </cfRule>
  </conditionalFormatting>
  <conditionalFormatting sqref="F60">
    <cfRule type="cellIs" dxfId="10500" priority="840" operator="lessThan">
      <formula>0</formula>
    </cfRule>
  </conditionalFormatting>
  <conditionalFormatting sqref="F60">
    <cfRule type="cellIs" dxfId="10499" priority="831" operator="lessThan">
      <formula>0</formula>
    </cfRule>
  </conditionalFormatting>
  <conditionalFormatting sqref="F60">
    <cfRule type="cellIs" dxfId="10498" priority="827" operator="lessThan">
      <formula>0</formula>
    </cfRule>
  </conditionalFormatting>
  <conditionalFormatting sqref="F60">
    <cfRule type="cellIs" dxfId="10497" priority="828" operator="lessThan">
      <formula>0</formula>
    </cfRule>
  </conditionalFormatting>
  <conditionalFormatting sqref="F60">
    <cfRule type="cellIs" dxfId="10496" priority="825" operator="lessThan">
      <formula>0</formula>
    </cfRule>
  </conditionalFormatting>
  <conditionalFormatting sqref="F60">
    <cfRule type="cellIs" dxfId="10495" priority="824" operator="lessThan">
      <formula>0</formula>
    </cfRule>
  </conditionalFormatting>
  <conditionalFormatting sqref="F60">
    <cfRule type="cellIs" dxfId="10494" priority="826" operator="lessThan">
      <formula>0</formula>
    </cfRule>
  </conditionalFormatting>
  <conditionalFormatting sqref="F60">
    <cfRule type="cellIs" dxfId="10493" priority="823" operator="lessThan">
      <formula>0</formula>
    </cfRule>
  </conditionalFormatting>
  <conditionalFormatting sqref="F60">
    <cfRule type="cellIs" dxfId="10492" priority="821" operator="lessThan">
      <formula>0</formula>
    </cfRule>
  </conditionalFormatting>
  <conditionalFormatting sqref="F60">
    <cfRule type="cellIs" dxfId="10491" priority="822" operator="lessThan">
      <formula>0</formula>
    </cfRule>
  </conditionalFormatting>
  <conditionalFormatting sqref="F60">
    <cfRule type="cellIs" dxfId="10490" priority="819" operator="lessThan">
      <formula>0</formula>
    </cfRule>
  </conditionalFormatting>
  <conditionalFormatting sqref="F60">
    <cfRule type="cellIs" dxfId="10489" priority="820" operator="lessThan">
      <formula>0</formula>
    </cfRule>
  </conditionalFormatting>
  <conditionalFormatting sqref="F60">
    <cfRule type="cellIs" dxfId="10488" priority="816" operator="lessThan">
      <formula>0</formula>
    </cfRule>
  </conditionalFormatting>
  <conditionalFormatting sqref="F60">
    <cfRule type="cellIs" dxfId="10487" priority="817" operator="lessThan">
      <formula>0</formula>
    </cfRule>
  </conditionalFormatting>
  <conditionalFormatting sqref="F60">
    <cfRule type="cellIs" dxfId="10486" priority="818" operator="lessThan">
      <formula>0</formula>
    </cfRule>
  </conditionalFormatting>
  <conditionalFormatting sqref="G61">
    <cfRule type="cellIs" dxfId="10485" priority="815" operator="lessThan">
      <formula>0</formula>
    </cfRule>
  </conditionalFormatting>
  <conditionalFormatting sqref="G50">
    <cfRule type="cellIs" dxfId="10484" priority="624" operator="lessThan">
      <formula>0</formula>
    </cfRule>
  </conditionalFormatting>
  <conditionalFormatting sqref="F50">
    <cfRule type="cellIs" dxfId="10483" priority="615" operator="lessThan">
      <formula>0</formula>
    </cfRule>
  </conditionalFormatting>
  <conditionalFormatting sqref="F50">
    <cfRule type="cellIs" dxfId="10482" priority="621" operator="lessThan">
      <formula>0</formula>
    </cfRule>
  </conditionalFormatting>
  <conditionalFormatting sqref="F50">
    <cfRule type="cellIs" dxfId="10481" priority="620" operator="lessThan">
      <formula>0</formula>
    </cfRule>
  </conditionalFormatting>
  <conditionalFormatting sqref="F50">
    <cfRule type="cellIs" dxfId="10480" priority="622" operator="lessThan">
      <formula>0</formula>
    </cfRule>
  </conditionalFormatting>
  <conditionalFormatting sqref="F50">
    <cfRule type="cellIs" dxfId="10479" priority="573" operator="lessThan">
      <formula>0</formula>
    </cfRule>
  </conditionalFormatting>
  <conditionalFormatting sqref="F50">
    <cfRule type="cellIs" dxfId="10478" priority="572" operator="lessThan">
      <formula>0</formula>
    </cfRule>
  </conditionalFormatting>
  <conditionalFormatting sqref="F50">
    <cfRule type="cellIs" dxfId="10477" priority="571" operator="lessThan">
      <formula>0</formula>
    </cfRule>
  </conditionalFormatting>
  <conditionalFormatting sqref="F50">
    <cfRule type="cellIs" dxfId="10476" priority="525" operator="lessThan">
      <formula>0</formula>
    </cfRule>
  </conditionalFormatting>
  <conditionalFormatting sqref="F50">
    <cfRule type="cellIs" dxfId="10475" priority="526" operator="lessThan">
      <formula>0</formula>
    </cfRule>
  </conditionalFormatting>
  <conditionalFormatting sqref="F50">
    <cfRule type="cellIs" dxfId="10474" priority="524" operator="lessThan">
      <formula>0</formula>
    </cfRule>
  </conditionalFormatting>
  <conditionalFormatting sqref="F50">
    <cfRule type="cellIs" dxfId="10473" priority="591" operator="lessThan">
      <formula>0</formula>
    </cfRule>
  </conditionalFormatting>
  <conditionalFormatting sqref="F50">
    <cfRule type="cellIs" dxfId="10472" priority="590" operator="lessThan">
      <formula>0</formula>
    </cfRule>
  </conditionalFormatting>
  <conditionalFormatting sqref="F50">
    <cfRule type="cellIs" dxfId="10471" priority="589" operator="lessThan">
      <formula>0</formula>
    </cfRule>
  </conditionalFormatting>
  <conditionalFormatting sqref="F50">
    <cfRule type="cellIs" dxfId="10470" priority="582" operator="lessThan">
      <formula>0</formula>
    </cfRule>
  </conditionalFormatting>
  <conditionalFormatting sqref="F50">
    <cfRule type="cellIs" dxfId="10469" priority="580" operator="lessThan">
      <formula>0</formula>
    </cfRule>
  </conditionalFormatting>
  <conditionalFormatting sqref="F50">
    <cfRule type="cellIs" dxfId="10468" priority="581" operator="lessThan">
      <formula>0</formula>
    </cfRule>
  </conditionalFormatting>
  <conditionalFormatting sqref="F50">
    <cfRule type="cellIs" dxfId="10467" priority="592" operator="lessThan">
      <formula>0</formula>
    </cfRule>
  </conditionalFormatting>
  <conditionalFormatting sqref="F50">
    <cfRule type="cellIs" dxfId="10466" priority="575" operator="lessThan">
      <formula>0</formula>
    </cfRule>
  </conditionalFormatting>
  <conditionalFormatting sqref="F50">
    <cfRule type="cellIs" dxfId="10465" priority="579" operator="lessThan">
      <formula>0</formula>
    </cfRule>
  </conditionalFormatting>
  <conditionalFormatting sqref="F50">
    <cfRule type="cellIs" dxfId="10464" priority="578" operator="lessThan">
      <formula>0</formula>
    </cfRule>
  </conditionalFormatting>
  <conditionalFormatting sqref="F50">
    <cfRule type="cellIs" dxfId="10463" priority="577" operator="lessThan">
      <formula>0</formula>
    </cfRule>
  </conditionalFormatting>
  <conditionalFormatting sqref="F50">
    <cfRule type="cellIs" dxfId="10462" priority="576" operator="lessThan">
      <formula>0</formula>
    </cfRule>
  </conditionalFormatting>
  <conditionalFormatting sqref="F50">
    <cfRule type="cellIs" dxfId="10461" priority="574" operator="lessThan">
      <formula>0</formula>
    </cfRule>
  </conditionalFormatting>
  <conditionalFormatting sqref="F50">
    <cfRule type="cellIs" dxfId="10460" priority="567" operator="lessThan">
      <formula>0</formula>
    </cfRule>
  </conditionalFormatting>
  <conditionalFormatting sqref="F50">
    <cfRule type="cellIs" dxfId="10459" priority="566" operator="lessThan">
      <formula>0</formula>
    </cfRule>
  </conditionalFormatting>
  <conditionalFormatting sqref="F50">
    <cfRule type="cellIs" dxfId="10458" priority="596" operator="lessThan">
      <formula>0</formula>
    </cfRule>
  </conditionalFormatting>
  <conditionalFormatting sqref="F50">
    <cfRule type="cellIs" dxfId="10457" priority="595" operator="lessThan">
      <formula>0</formula>
    </cfRule>
  </conditionalFormatting>
  <conditionalFormatting sqref="F50">
    <cfRule type="cellIs" dxfId="10456" priority="594" operator="lessThan">
      <formula>0</formula>
    </cfRule>
  </conditionalFormatting>
  <conditionalFormatting sqref="F50">
    <cfRule type="cellIs" dxfId="10455" priority="593" operator="lessThan">
      <formula>0</formula>
    </cfRule>
  </conditionalFormatting>
  <conditionalFormatting sqref="F50">
    <cfRule type="cellIs" dxfId="10454" priority="619" operator="lessThan">
      <formula>0</formula>
    </cfRule>
  </conditionalFormatting>
  <conditionalFormatting sqref="F50">
    <cfRule type="cellIs" dxfId="10453" priority="570" operator="lessThan">
      <formula>0</formula>
    </cfRule>
  </conditionalFormatting>
  <conditionalFormatting sqref="F50">
    <cfRule type="cellIs" dxfId="10452" priority="569" operator="lessThan">
      <formula>0</formula>
    </cfRule>
  </conditionalFormatting>
  <conditionalFormatting sqref="F50">
    <cfRule type="cellIs" dxfId="10451" priority="606" operator="lessThan">
      <formula>0</formula>
    </cfRule>
  </conditionalFormatting>
  <conditionalFormatting sqref="F50">
    <cfRule type="cellIs" dxfId="10450" priority="623" operator="lessThan">
      <formula>0</formula>
    </cfRule>
  </conditionalFormatting>
  <conditionalFormatting sqref="F50">
    <cfRule type="cellIs" dxfId="10449" priority="618" operator="lessThan">
      <formula>0</formula>
    </cfRule>
  </conditionalFormatting>
  <conditionalFormatting sqref="F50">
    <cfRule type="cellIs" dxfId="10448" priority="616" operator="lessThan">
      <formula>0</formula>
    </cfRule>
  </conditionalFormatting>
  <conditionalFormatting sqref="F50">
    <cfRule type="cellIs" dxfId="10447" priority="617" operator="lessThan">
      <formula>0</formula>
    </cfRule>
  </conditionalFormatting>
  <conditionalFormatting sqref="F50">
    <cfRule type="cellIs" dxfId="10446" priority="614" operator="lessThan">
      <formula>0</formula>
    </cfRule>
  </conditionalFormatting>
  <conditionalFormatting sqref="F50">
    <cfRule type="cellIs" dxfId="10445" priority="613" operator="lessThan">
      <formula>0</formula>
    </cfRule>
  </conditionalFormatting>
  <conditionalFormatting sqref="F50">
    <cfRule type="cellIs" dxfId="10444" priority="611" operator="lessThan">
      <formula>0</formula>
    </cfRule>
  </conditionalFormatting>
  <conditionalFormatting sqref="F50">
    <cfRule type="cellIs" dxfId="10443" priority="612" operator="lessThan">
      <formula>0</formula>
    </cfRule>
  </conditionalFormatting>
  <conditionalFormatting sqref="F50">
    <cfRule type="cellIs" dxfId="10442" priority="610" operator="lessThan">
      <formula>0</formula>
    </cfRule>
  </conditionalFormatting>
  <conditionalFormatting sqref="F50">
    <cfRule type="cellIs" dxfId="10441" priority="609" operator="lessThan">
      <formula>0</formula>
    </cfRule>
  </conditionalFormatting>
  <conditionalFormatting sqref="F50">
    <cfRule type="cellIs" dxfId="10440" priority="607" operator="lessThan">
      <formula>0</formula>
    </cfRule>
  </conditionalFormatting>
  <conditionalFormatting sqref="F50">
    <cfRule type="cellIs" dxfId="10439" priority="608" operator="lessThan">
      <formula>0</formula>
    </cfRule>
  </conditionalFormatting>
  <conditionalFormatting sqref="F50">
    <cfRule type="cellIs" dxfId="10438" priority="605" operator="lessThan">
      <formula>0</formula>
    </cfRule>
  </conditionalFormatting>
  <conditionalFormatting sqref="F50">
    <cfRule type="cellIs" dxfId="10437" priority="603" operator="lessThan">
      <formula>0</formula>
    </cfRule>
  </conditionalFormatting>
  <conditionalFormatting sqref="F50">
    <cfRule type="cellIs" dxfId="10436" priority="604" operator="lessThan">
      <formula>0</formula>
    </cfRule>
  </conditionalFormatting>
  <conditionalFormatting sqref="F50">
    <cfRule type="cellIs" dxfId="10435" priority="602" operator="lessThan">
      <formula>0</formula>
    </cfRule>
  </conditionalFormatting>
  <conditionalFormatting sqref="F50">
    <cfRule type="cellIs" dxfId="10434" priority="601" operator="lessThan">
      <formula>0</formula>
    </cfRule>
  </conditionalFormatting>
  <conditionalFormatting sqref="F50">
    <cfRule type="cellIs" dxfId="10433" priority="600" operator="lessThan">
      <formula>0</formula>
    </cfRule>
  </conditionalFormatting>
  <conditionalFormatting sqref="F50">
    <cfRule type="cellIs" dxfId="10432" priority="598" operator="lessThan">
      <formula>0</formula>
    </cfRule>
  </conditionalFormatting>
  <conditionalFormatting sqref="F50">
    <cfRule type="cellIs" dxfId="10431" priority="599" operator="lessThan">
      <formula>0</formula>
    </cfRule>
  </conditionalFormatting>
  <conditionalFormatting sqref="F50">
    <cfRule type="cellIs" dxfId="10430" priority="597" operator="lessThan">
      <formula>0</formula>
    </cfRule>
  </conditionalFormatting>
  <conditionalFormatting sqref="F50">
    <cfRule type="cellIs" dxfId="10429" priority="537" operator="lessThan">
      <formula>0</formula>
    </cfRule>
  </conditionalFormatting>
  <conditionalFormatting sqref="F50">
    <cfRule type="cellIs" dxfId="10428" priority="535" operator="lessThan">
      <formula>0</formula>
    </cfRule>
  </conditionalFormatting>
  <conditionalFormatting sqref="F50">
    <cfRule type="cellIs" dxfId="10427" priority="536" operator="lessThan">
      <formula>0</formula>
    </cfRule>
  </conditionalFormatting>
  <conditionalFormatting sqref="F50">
    <cfRule type="cellIs" dxfId="10426" priority="534" operator="lessThan">
      <formula>0</formula>
    </cfRule>
  </conditionalFormatting>
  <conditionalFormatting sqref="F50">
    <cfRule type="cellIs" dxfId="10425" priority="533" operator="lessThan">
      <formula>0</formula>
    </cfRule>
  </conditionalFormatting>
  <conditionalFormatting sqref="F50">
    <cfRule type="cellIs" dxfId="10424" priority="532" operator="lessThan">
      <formula>0</formula>
    </cfRule>
  </conditionalFormatting>
  <conditionalFormatting sqref="F50">
    <cfRule type="cellIs" dxfId="10423" priority="531" operator="lessThan">
      <formula>0</formula>
    </cfRule>
  </conditionalFormatting>
  <conditionalFormatting sqref="F50">
    <cfRule type="cellIs" dxfId="10422" priority="522" operator="lessThan">
      <formula>0</formula>
    </cfRule>
  </conditionalFormatting>
  <conditionalFormatting sqref="F50">
    <cfRule type="cellIs" dxfId="10421" priority="523" operator="lessThan">
      <formula>0</formula>
    </cfRule>
  </conditionalFormatting>
  <conditionalFormatting sqref="F50">
    <cfRule type="cellIs" dxfId="10420" priority="556" operator="lessThan">
      <formula>0</formula>
    </cfRule>
  </conditionalFormatting>
  <conditionalFormatting sqref="F50">
    <cfRule type="cellIs" dxfId="10419" priority="555" operator="lessThan">
      <formula>0</formula>
    </cfRule>
  </conditionalFormatting>
  <conditionalFormatting sqref="F50">
    <cfRule type="cellIs" dxfId="10418" priority="583" operator="lessThan">
      <formula>0</formula>
    </cfRule>
  </conditionalFormatting>
  <conditionalFormatting sqref="F50">
    <cfRule type="cellIs" dxfId="10417" priority="530" operator="lessThan">
      <formula>0</formula>
    </cfRule>
  </conditionalFormatting>
  <conditionalFormatting sqref="F50">
    <cfRule type="cellIs" dxfId="10416" priority="542" operator="lessThan">
      <formula>0</formula>
    </cfRule>
  </conditionalFormatting>
  <conditionalFormatting sqref="F50">
    <cfRule type="cellIs" dxfId="10415" priority="543" operator="lessThan">
      <formula>0</formula>
    </cfRule>
  </conditionalFormatting>
  <conditionalFormatting sqref="F50">
    <cfRule type="cellIs" dxfId="10414" priority="541" operator="lessThan">
      <formula>0</formula>
    </cfRule>
  </conditionalFormatting>
  <conditionalFormatting sqref="F50">
    <cfRule type="cellIs" dxfId="10413" priority="540" operator="lessThan">
      <formula>0</formula>
    </cfRule>
  </conditionalFormatting>
  <conditionalFormatting sqref="F50">
    <cfRule type="cellIs" dxfId="10412" priority="538" operator="lessThan">
      <formula>0</formula>
    </cfRule>
  </conditionalFormatting>
  <conditionalFormatting sqref="F50">
    <cfRule type="cellIs" dxfId="10411" priority="539" operator="lessThan">
      <formula>0</formula>
    </cfRule>
  </conditionalFormatting>
  <conditionalFormatting sqref="F50">
    <cfRule type="cellIs" dxfId="10410" priority="564" operator="lessThan">
      <formula>0</formula>
    </cfRule>
  </conditionalFormatting>
  <conditionalFormatting sqref="F50">
    <cfRule type="cellIs" dxfId="10409" priority="565" operator="lessThan">
      <formula>0</formula>
    </cfRule>
  </conditionalFormatting>
  <conditionalFormatting sqref="F50">
    <cfRule type="cellIs" dxfId="10408" priority="563" operator="lessThan">
      <formula>0</formula>
    </cfRule>
  </conditionalFormatting>
  <conditionalFormatting sqref="F50">
    <cfRule type="cellIs" dxfId="10407" priority="547" operator="lessThan">
      <formula>0</formula>
    </cfRule>
  </conditionalFormatting>
  <conditionalFormatting sqref="F50">
    <cfRule type="cellIs" dxfId="10406" priority="546" operator="lessThan">
      <formula>0</formula>
    </cfRule>
  </conditionalFormatting>
  <conditionalFormatting sqref="F50">
    <cfRule type="cellIs" dxfId="10405" priority="521" operator="lessThan">
      <formula>0</formula>
    </cfRule>
  </conditionalFormatting>
  <conditionalFormatting sqref="F50">
    <cfRule type="cellIs" dxfId="10404" priority="520" operator="lessThan">
      <formula>0</formula>
    </cfRule>
  </conditionalFormatting>
  <conditionalFormatting sqref="F50">
    <cfRule type="cellIs" dxfId="10403" priority="519" operator="lessThan">
      <formula>0</formula>
    </cfRule>
  </conditionalFormatting>
  <conditionalFormatting sqref="F50">
    <cfRule type="cellIs" dxfId="10402" priority="518" operator="lessThan">
      <formula>0</formula>
    </cfRule>
  </conditionalFormatting>
  <conditionalFormatting sqref="F50">
    <cfRule type="cellIs" dxfId="10401" priority="517" operator="lessThan">
      <formula>0</formula>
    </cfRule>
  </conditionalFormatting>
  <conditionalFormatting sqref="F50">
    <cfRule type="cellIs" dxfId="10400" priority="516" operator="lessThan">
      <formula>0</formula>
    </cfRule>
  </conditionalFormatting>
  <conditionalFormatting sqref="F50">
    <cfRule type="cellIs" dxfId="10399" priority="514" operator="lessThan">
      <formula>0</formula>
    </cfRule>
  </conditionalFormatting>
  <conditionalFormatting sqref="F50">
    <cfRule type="cellIs" dxfId="10398" priority="512" operator="lessThan">
      <formula>0</formula>
    </cfRule>
  </conditionalFormatting>
  <conditionalFormatting sqref="F50">
    <cfRule type="cellIs" dxfId="10397" priority="513" operator="lessThan">
      <formula>0</formula>
    </cfRule>
  </conditionalFormatting>
  <conditionalFormatting sqref="F50">
    <cfRule type="cellIs" dxfId="10396" priority="511" operator="lessThan">
      <formula>0</formula>
    </cfRule>
  </conditionalFormatting>
  <conditionalFormatting sqref="F50">
    <cfRule type="cellIs" dxfId="10395" priority="588" operator="lessThan">
      <formula>0</formula>
    </cfRule>
  </conditionalFormatting>
  <conditionalFormatting sqref="F50">
    <cfRule type="cellIs" dxfId="10394" priority="587" operator="lessThan">
      <formula>0</formula>
    </cfRule>
  </conditionalFormatting>
  <conditionalFormatting sqref="F50">
    <cfRule type="cellIs" dxfId="10393" priority="585" operator="lessThan">
      <formula>0</formula>
    </cfRule>
  </conditionalFormatting>
  <conditionalFormatting sqref="F50">
    <cfRule type="cellIs" dxfId="10392" priority="586" operator="lessThan">
      <formula>0</formula>
    </cfRule>
  </conditionalFormatting>
  <conditionalFormatting sqref="F50">
    <cfRule type="cellIs" dxfId="10391" priority="584" operator="lessThan">
      <formula>0</formula>
    </cfRule>
  </conditionalFormatting>
  <conditionalFormatting sqref="F50">
    <cfRule type="cellIs" dxfId="10390" priority="568" operator="lessThan">
      <formula>0</formula>
    </cfRule>
  </conditionalFormatting>
  <conditionalFormatting sqref="F50">
    <cfRule type="cellIs" dxfId="10389" priority="561" operator="lessThan">
      <formula>0</formula>
    </cfRule>
  </conditionalFormatting>
  <conditionalFormatting sqref="F50">
    <cfRule type="cellIs" dxfId="10388" priority="560" operator="lessThan">
      <formula>0</formula>
    </cfRule>
  </conditionalFormatting>
  <conditionalFormatting sqref="F50">
    <cfRule type="cellIs" dxfId="10387" priority="558" operator="lessThan">
      <formula>0</formula>
    </cfRule>
  </conditionalFormatting>
  <conditionalFormatting sqref="F50">
    <cfRule type="cellIs" dxfId="10386" priority="559" operator="lessThan">
      <formula>0</formula>
    </cfRule>
  </conditionalFormatting>
  <conditionalFormatting sqref="F50">
    <cfRule type="cellIs" dxfId="10385" priority="557" operator="lessThan">
      <formula>0</formula>
    </cfRule>
  </conditionalFormatting>
  <conditionalFormatting sqref="F50">
    <cfRule type="cellIs" dxfId="10384" priority="562" operator="lessThan">
      <formula>0</formula>
    </cfRule>
  </conditionalFormatting>
  <conditionalFormatting sqref="F50">
    <cfRule type="cellIs" dxfId="10383" priority="554" operator="lessThan">
      <formula>0</formula>
    </cfRule>
  </conditionalFormatting>
  <conditionalFormatting sqref="F50">
    <cfRule type="cellIs" dxfId="10382" priority="553" operator="lessThan">
      <formula>0</formula>
    </cfRule>
  </conditionalFormatting>
  <conditionalFormatting sqref="F50">
    <cfRule type="cellIs" dxfId="10381" priority="552" operator="lessThan">
      <formula>0</formula>
    </cfRule>
  </conditionalFormatting>
  <conditionalFormatting sqref="F50">
    <cfRule type="cellIs" dxfId="10380" priority="551" operator="lessThan">
      <formula>0</formula>
    </cfRule>
  </conditionalFormatting>
  <conditionalFormatting sqref="F50">
    <cfRule type="cellIs" dxfId="10379" priority="549" operator="lessThan">
      <formula>0</formula>
    </cfRule>
  </conditionalFormatting>
  <conditionalFormatting sqref="F50">
    <cfRule type="cellIs" dxfId="10378" priority="550" operator="lessThan">
      <formula>0</formula>
    </cfRule>
  </conditionalFormatting>
  <conditionalFormatting sqref="F50">
    <cfRule type="cellIs" dxfId="10377" priority="548" operator="lessThan">
      <formula>0</formula>
    </cfRule>
  </conditionalFormatting>
  <conditionalFormatting sqref="F50">
    <cfRule type="cellIs" dxfId="10376" priority="545" operator="lessThan">
      <formula>0</formula>
    </cfRule>
  </conditionalFormatting>
  <conditionalFormatting sqref="F50">
    <cfRule type="cellIs" dxfId="10375" priority="544" operator="lessThan">
      <formula>0</formula>
    </cfRule>
  </conditionalFormatting>
  <conditionalFormatting sqref="F50">
    <cfRule type="cellIs" dxfId="10374" priority="515" operator="lessThan">
      <formula>0</formula>
    </cfRule>
  </conditionalFormatting>
  <conditionalFormatting sqref="F50">
    <cfRule type="cellIs" dxfId="10373" priority="529" operator="lessThan">
      <formula>0</formula>
    </cfRule>
  </conditionalFormatting>
  <conditionalFormatting sqref="F50">
    <cfRule type="cellIs" dxfId="10372" priority="528" operator="lessThan">
      <formula>0</formula>
    </cfRule>
  </conditionalFormatting>
  <conditionalFormatting sqref="F50">
    <cfRule type="cellIs" dxfId="10371" priority="527" operator="lessThan">
      <formula>0</formula>
    </cfRule>
  </conditionalFormatting>
  <conditionalFormatting sqref="F50">
    <cfRule type="cellIs" dxfId="10370" priority="509" operator="lessThan">
      <formula>0</formula>
    </cfRule>
  </conditionalFormatting>
  <conditionalFormatting sqref="F50">
    <cfRule type="cellIs" dxfId="10369" priority="510" operator="lessThan">
      <formula>0</formula>
    </cfRule>
  </conditionalFormatting>
  <conditionalFormatting sqref="F50">
    <cfRule type="cellIs" dxfId="10368" priority="508" operator="lessThan">
      <formula>0</formula>
    </cfRule>
  </conditionalFormatting>
  <conditionalFormatting sqref="F50">
    <cfRule type="cellIs" dxfId="10367" priority="500" operator="lessThan">
      <formula>0</formula>
    </cfRule>
  </conditionalFormatting>
  <conditionalFormatting sqref="F50">
    <cfRule type="cellIs" dxfId="10366" priority="499" operator="lessThan">
      <formula>0</formula>
    </cfRule>
  </conditionalFormatting>
  <conditionalFormatting sqref="F50">
    <cfRule type="cellIs" dxfId="10365" priority="496" operator="lessThan">
      <formula>0</formula>
    </cfRule>
  </conditionalFormatting>
  <conditionalFormatting sqref="F50">
    <cfRule type="cellIs" dxfId="10364" priority="497" operator="lessThan">
      <formula>0</formula>
    </cfRule>
  </conditionalFormatting>
  <conditionalFormatting sqref="F50">
    <cfRule type="cellIs" dxfId="10363" priority="505" operator="lessThan">
      <formula>0</formula>
    </cfRule>
  </conditionalFormatting>
  <conditionalFormatting sqref="F50">
    <cfRule type="cellIs" dxfId="10362" priority="504" operator="lessThan">
      <formula>0</formula>
    </cfRule>
  </conditionalFormatting>
  <conditionalFormatting sqref="F50">
    <cfRule type="cellIs" dxfId="10361" priority="503" operator="lessThan">
      <formula>0</formula>
    </cfRule>
  </conditionalFormatting>
  <conditionalFormatting sqref="F50">
    <cfRule type="cellIs" dxfId="10360" priority="506" operator="lessThan">
      <formula>0</formula>
    </cfRule>
  </conditionalFormatting>
  <conditionalFormatting sqref="F50">
    <cfRule type="cellIs" dxfId="10359" priority="507" operator="lessThan">
      <formula>0</formula>
    </cfRule>
  </conditionalFormatting>
  <conditionalFormatting sqref="F50">
    <cfRule type="cellIs" dxfId="10358" priority="502" operator="lessThan">
      <formula>0</formula>
    </cfRule>
  </conditionalFormatting>
  <conditionalFormatting sqref="F50">
    <cfRule type="cellIs" dxfId="10357" priority="501" operator="lessThan">
      <formula>0</formula>
    </cfRule>
  </conditionalFormatting>
  <conditionalFormatting sqref="F50">
    <cfRule type="cellIs" dxfId="10356" priority="498" operator="lessThan">
      <formula>0</formula>
    </cfRule>
  </conditionalFormatting>
  <conditionalFormatting sqref="F50">
    <cfRule type="cellIs" dxfId="10355" priority="477" operator="lessThan">
      <formula>0</formula>
    </cfRule>
  </conditionalFormatting>
  <conditionalFormatting sqref="F50">
    <cfRule type="cellIs" dxfId="10354" priority="478" operator="lessThan">
      <formula>0</formula>
    </cfRule>
  </conditionalFormatting>
  <conditionalFormatting sqref="F50">
    <cfRule type="cellIs" dxfId="10353" priority="476" operator="lessThan">
      <formula>0</formula>
    </cfRule>
  </conditionalFormatting>
  <conditionalFormatting sqref="F50">
    <cfRule type="cellIs" dxfId="10352" priority="474" operator="lessThan">
      <formula>0</formula>
    </cfRule>
  </conditionalFormatting>
  <conditionalFormatting sqref="F50">
    <cfRule type="cellIs" dxfId="10351" priority="475" operator="lessThan">
      <formula>0</formula>
    </cfRule>
  </conditionalFormatting>
  <conditionalFormatting sqref="F50">
    <cfRule type="cellIs" dxfId="10350" priority="471" operator="lessThan">
      <formula>0</formula>
    </cfRule>
  </conditionalFormatting>
  <conditionalFormatting sqref="F50">
    <cfRule type="cellIs" dxfId="10349" priority="469" operator="lessThan">
      <formula>0</formula>
    </cfRule>
  </conditionalFormatting>
  <conditionalFormatting sqref="F50">
    <cfRule type="cellIs" dxfId="10348" priority="470" operator="lessThan">
      <formula>0</formula>
    </cfRule>
  </conditionalFormatting>
  <conditionalFormatting sqref="F50">
    <cfRule type="cellIs" dxfId="10347" priority="467" operator="lessThan">
      <formula>0</formula>
    </cfRule>
  </conditionalFormatting>
  <conditionalFormatting sqref="F50">
    <cfRule type="cellIs" dxfId="10346" priority="468" operator="lessThan">
      <formula>0</formula>
    </cfRule>
  </conditionalFormatting>
  <conditionalFormatting sqref="F50">
    <cfRule type="cellIs" dxfId="10345" priority="464" operator="lessThan">
      <formula>0</formula>
    </cfRule>
  </conditionalFormatting>
  <conditionalFormatting sqref="F50">
    <cfRule type="cellIs" dxfId="10344" priority="461" operator="lessThan">
      <formula>0</formula>
    </cfRule>
  </conditionalFormatting>
  <conditionalFormatting sqref="F50">
    <cfRule type="cellIs" dxfId="10343" priority="495" operator="lessThan">
      <formula>0</formula>
    </cfRule>
  </conditionalFormatting>
  <conditionalFormatting sqref="F50">
    <cfRule type="cellIs" dxfId="10342" priority="466" operator="lessThan">
      <formula>0</formula>
    </cfRule>
  </conditionalFormatting>
  <conditionalFormatting sqref="F50">
    <cfRule type="cellIs" dxfId="10341" priority="465" operator="lessThan">
      <formula>0</formula>
    </cfRule>
  </conditionalFormatting>
  <conditionalFormatting sqref="F50">
    <cfRule type="cellIs" dxfId="10340" priority="462" operator="lessThan">
      <formula>0</formula>
    </cfRule>
  </conditionalFormatting>
  <conditionalFormatting sqref="F50">
    <cfRule type="cellIs" dxfId="10339" priority="494" operator="lessThan">
      <formula>0</formula>
    </cfRule>
  </conditionalFormatting>
  <conditionalFormatting sqref="F50">
    <cfRule type="cellIs" dxfId="10338" priority="483" operator="lessThan">
      <formula>0</formula>
    </cfRule>
  </conditionalFormatting>
  <conditionalFormatting sqref="F50">
    <cfRule type="cellIs" dxfId="10337" priority="482" operator="lessThan">
      <formula>0</formula>
    </cfRule>
  </conditionalFormatting>
  <conditionalFormatting sqref="F50">
    <cfRule type="cellIs" dxfId="10336" priority="492" operator="lessThan">
      <formula>0</formula>
    </cfRule>
  </conditionalFormatting>
  <conditionalFormatting sqref="F50">
    <cfRule type="cellIs" dxfId="10335" priority="493" operator="lessThan">
      <formula>0</formula>
    </cfRule>
  </conditionalFormatting>
  <conditionalFormatting sqref="F50">
    <cfRule type="cellIs" dxfId="10334" priority="491" operator="lessThan">
      <formula>0</formula>
    </cfRule>
  </conditionalFormatting>
  <conditionalFormatting sqref="F50">
    <cfRule type="cellIs" dxfId="10333" priority="490" operator="lessThan">
      <formula>0</formula>
    </cfRule>
  </conditionalFormatting>
  <conditionalFormatting sqref="F50">
    <cfRule type="cellIs" dxfId="10332" priority="489" operator="lessThan">
      <formula>0</formula>
    </cfRule>
  </conditionalFormatting>
  <conditionalFormatting sqref="F50">
    <cfRule type="cellIs" dxfId="10331" priority="488" operator="lessThan">
      <formula>0</formula>
    </cfRule>
  </conditionalFormatting>
  <conditionalFormatting sqref="F50">
    <cfRule type="cellIs" dxfId="10330" priority="487" operator="lessThan">
      <formula>0</formula>
    </cfRule>
  </conditionalFormatting>
  <conditionalFormatting sqref="F50">
    <cfRule type="cellIs" dxfId="10329" priority="485" operator="lessThan">
      <formula>0</formula>
    </cfRule>
  </conditionalFormatting>
  <conditionalFormatting sqref="F50">
    <cfRule type="cellIs" dxfId="10328" priority="484" operator="lessThan">
      <formula>0</formula>
    </cfRule>
  </conditionalFormatting>
  <conditionalFormatting sqref="F50">
    <cfRule type="cellIs" dxfId="10327" priority="486" operator="lessThan">
      <formula>0</formula>
    </cfRule>
  </conditionalFormatting>
  <conditionalFormatting sqref="F50">
    <cfRule type="cellIs" dxfId="10326" priority="481" operator="lessThan">
      <formula>0</formula>
    </cfRule>
  </conditionalFormatting>
  <conditionalFormatting sqref="F50">
    <cfRule type="cellIs" dxfId="10325" priority="479" operator="lessThan">
      <formula>0</formula>
    </cfRule>
  </conditionalFormatting>
  <conditionalFormatting sqref="F50">
    <cfRule type="cellIs" dxfId="10324" priority="480" operator="lessThan">
      <formula>0</formula>
    </cfRule>
  </conditionalFormatting>
  <conditionalFormatting sqref="F50">
    <cfRule type="cellIs" dxfId="10323" priority="473" operator="lessThan">
      <formula>0</formula>
    </cfRule>
  </conditionalFormatting>
  <conditionalFormatting sqref="F50">
    <cfRule type="cellIs" dxfId="10322" priority="472" operator="lessThan">
      <formula>0</formula>
    </cfRule>
  </conditionalFormatting>
  <conditionalFormatting sqref="F50">
    <cfRule type="cellIs" dxfId="10321" priority="463" operator="lessThan">
      <formula>0</formula>
    </cfRule>
  </conditionalFormatting>
  <conditionalFormatting sqref="F50">
    <cfRule type="cellIs" dxfId="10320" priority="459" operator="lessThan">
      <formula>0</formula>
    </cfRule>
  </conditionalFormatting>
  <conditionalFormatting sqref="F50">
    <cfRule type="cellIs" dxfId="10319" priority="460" operator="lessThan">
      <formula>0</formula>
    </cfRule>
  </conditionalFormatting>
  <conditionalFormatting sqref="F50">
    <cfRule type="cellIs" dxfId="10318" priority="457" operator="lessThan">
      <formula>0</formula>
    </cfRule>
  </conditionalFormatting>
  <conditionalFormatting sqref="F50">
    <cfRule type="cellIs" dxfId="10317" priority="456" operator="lessThan">
      <formula>0</formula>
    </cfRule>
  </conditionalFormatting>
  <conditionalFormatting sqref="F50">
    <cfRule type="cellIs" dxfId="10316" priority="458" operator="lessThan">
      <formula>0</formula>
    </cfRule>
  </conditionalFormatting>
  <conditionalFormatting sqref="F50">
    <cfRule type="cellIs" dxfId="10315" priority="455" operator="lessThan">
      <formula>0</formula>
    </cfRule>
  </conditionalFormatting>
  <conditionalFormatting sqref="F50">
    <cfRule type="cellIs" dxfId="10314" priority="453" operator="lessThan">
      <formula>0</formula>
    </cfRule>
  </conditionalFormatting>
  <conditionalFormatting sqref="F50">
    <cfRule type="cellIs" dxfId="10313" priority="454" operator="lessThan">
      <formula>0</formula>
    </cfRule>
  </conditionalFormatting>
  <conditionalFormatting sqref="F50">
    <cfRule type="cellIs" dxfId="10312" priority="451" operator="lessThan">
      <formula>0</formula>
    </cfRule>
  </conditionalFormatting>
  <conditionalFormatting sqref="F50">
    <cfRule type="cellIs" dxfId="10311" priority="452" operator="lessThan">
      <formula>0</formula>
    </cfRule>
  </conditionalFormatting>
  <conditionalFormatting sqref="F50">
    <cfRule type="cellIs" dxfId="10310" priority="448" operator="lessThan">
      <formula>0</formula>
    </cfRule>
  </conditionalFormatting>
  <conditionalFormatting sqref="F50">
    <cfRule type="cellIs" dxfId="10309" priority="449" operator="lessThan">
      <formula>0</formula>
    </cfRule>
  </conditionalFormatting>
  <conditionalFormatting sqref="F50">
    <cfRule type="cellIs" dxfId="10308" priority="450" operator="lessThan">
      <formula>0</formula>
    </cfRule>
  </conditionalFormatting>
  <conditionalFormatting sqref="I70">
    <cfRule type="cellIs" dxfId="10307" priority="446" operator="lessThan">
      <formula>0</formula>
    </cfRule>
  </conditionalFormatting>
  <conditionalFormatting sqref="I70">
    <cfRule type="cellIs" dxfId="10306" priority="447" operator="lessThan">
      <formula>0</formula>
    </cfRule>
  </conditionalFormatting>
  <conditionalFormatting sqref="I70">
    <cfRule type="cellIs" dxfId="10305" priority="445" operator="lessThan">
      <formula>0</formula>
    </cfRule>
  </conditionalFormatting>
  <conditionalFormatting sqref="I70">
    <cfRule type="cellIs" dxfId="10304" priority="444" operator="lessThan">
      <formula>0</formula>
    </cfRule>
  </conditionalFormatting>
  <conditionalFormatting sqref="I70">
    <cfRule type="cellIs" dxfId="10303" priority="443" operator="lessThan">
      <formula>0</formula>
    </cfRule>
  </conditionalFormatting>
  <conditionalFormatting sqref="I70">
    <cfRule type="cellIs" dxfId="10302" priority="442" operator="lessThan">
      <formula>0</formula>
    </cfRule>
  </conditionalFormatting>
  <conditionalFormatting sqref="I70">
    <cfRule type="cellIs" dxfId="10301" priority="441" operator="lessThan">
      <formula>0</formula>
    </cfRule>
  </conditionalFormatting>
  <conditionalFormatting sqref="I70">
    <cfRule type="cellIs" dxfId="10300" priority="436" operator="lessThan">
      <formula>0</formula>
    </cfRule>
  </conditionalFormatting>
  <conditionalFormatting sqref="I70">
    <cfRule type="cellIs" dxfId="10299" priority="437" operator="lessThan">
      <formula>0</formula>
    </cfRule>
  </conditionalFormatting>
  <conditionalFormatting sqref="I70">
    <cfRule type="cellIs" dxfId="10298" priority="440" operator="lessThan">
      <formula>0</formula>
    </cfRule>
  </conditionalFormatting>
  <conditionalFormatting sqref="I70">
    <cfRule type="cellIs" dxfId="10297" priority="439" operator="lessThan">
      <formula>0</formula>
    </cfRule>
  </conditionalFormatting>
  <conditionalFormatting sqref="I70">
    <cfRule type="cellIs" dxfId="10296" priority="438" operator="lessThan">
      <formula>0</formula>
    </cfRule>
  </conditionalFormatting>
  <conditionalFormatting sqref="I70">
    <cfRule type="cellIs" dxfId="10295" priority="434" operator="lessThan">
      <formula>0</formula>
    </cfRule>
  </conditionalFormatting>
  <conditionalFormatting sqref="I70">
    <cfRule type="cellIs" dxfId="10294" priority="433" operator="lessThan">
      <formula>0</formula>
    </cfRule>
  </conditionalFormatting>
  <conditionalFormatting sqref="I70">
    <cfRule type="cellIs" dxfId="10293" priority="435" operator="lessThan">
      <formula>0</formula>
    </cfRule>
  </conditionalFormatting>
  <conditionalFormatting sqref="I70">
    <cfRule type="cellIs" dxfId="10292" priority="432" operator="lessThan">
      <formula>0</formula>
    </cfRule>
  </conditionalFormatting>
  <conditionalFormatting sqref="I70">
    <cfRule type="cellIs" dxfId="10291" priority="431" operator="lessThan">
      <formula>0</formula>
    </cfRule>
  </conditionalFormatting>
  <conditionalFormatting sqref="I70">
    <cfRule type="cellIs" dxfId="10290" priority="424" operator="lessThan">
      <formula>0</formula>
    </cfRule>
  </conditionalFormatting>
  <conditionalFormatting sqref="I70">
    <cfRule type="cellIs" dxfId="10289" priority="425" operator="lessThan">
      <formula>0</formula>
    </cfRule>
  </conditionalFormatting>
  <conditionalFormatting sqref="I70">
    <cfRule type="cellIs" dxfId="10288" priority="428" operator="lessThan">
      <formula>0</formula>
    </cfRule>
  </conditionalFormatting>
  <conditionalFormatting sqref="I70">
    <cfRule type="cellIs" dxfId="10287" priority="427" operator="lessThan">
      <formula>0</formula>
    </cfRule>
  </conditionalFormatting>
  <conditionalFormatting sqref="I70">
    <cfRule type="cellIs" dxfId="10286" priority="426" operator="lessThan">
      <formula>0</formula>
    </cfRule>
  </conditionalFormatting>
  <conditionalFormatting sqref="I70">
    <cfRule type="cellIs" dxfId="10285" priority="430" operator="lessThan">
      <formula>0</formula>
    </cfRule>
  </conditionalFormatting>
  <conditionalFormatting sqref="I70">
    <cfRule type="cellIs" dxfId="10284" priority="429" operator="lessThan">
      <formula>0</formula>
    </cfRule>
  </conditionalFormatting>
  <conditionalFormatting sqref="I70">
    <cfRule type="cellIs" dxfId="10283" priority="418" operator="lessThan">
      <formula>0</formula>
    </cfRule>
  </conditionalFormatting>
  <conditionalFormatting sqref="I70">
    <cfRule type="cellIs" dxfId="10282" priority="423" operator="lessThan">
      <formula>0</formula>
    </cfRule>
  </conditionalFormatting>
  <conditionalFormatting sqref="I70">
    <cfRule type="cellIs" dxfId="10281" priority="421" operator="lessThan">
      <formula>0</formula>
    </cfRule>
  </conditionalFormatting>
  <conditionalFormatting sqref="I70">
    <cfRule type="cellIs" dxfId="10280" priority="422" operator="lessThan">
      <formula>0</formula>
    </cfRule>
  </conditionalFormatting>
  <conditionalFormatting sqref="I70">
    <cfRule type="cellIs" dxfId="10279" priority="420" operator="lessThan">
      <formula>0</formula>
    </cfRule>
  </conditionalFormatting>
  <conditionalFormatting sqref="I70">
    <cfRule type="cellIs" dxfId="10278" priority="419" operator="lessThan">
      <formula>0</formula>
    </cfRule>
  </conditionalFormatting>
  <conditionalFormatting sqref="I70">
    <cfRule type="cellIs" dxfId="10277" priority="416" operator="lessThan">
      <formula>0</formula>
    </cfRule>
  </conditionalFormatting>
  <conditionalFormatting sqref="I70">
    <cfRule type="cellIs" dxfId="10276" priority="417" operator="lessThan">
      <formula>0</formula>
    </cfRule>
  </conditionalFormatting>
  <conditionalFormatting sqref="I70">
    <cfRule type="cellIs" dxfId="10275" priority="412" operator="lessThan">
      <formula>0</formula>
    </cfRule>
  </conditionalFormatting>
  <conditionalFormatting sqref="I70">
    <cfRule type="cellIs" dxfId="10274" priority="411" operator="lessThan">
      <formula>0</formula>
    </cfRule>
  </conditionalFormatting>
  <conditionalFormatting sqref="I70">
    <cfRule type="cellIs" dxfId="10273" priority="415" operator="lessThan">
      <formula>0</formula>
    </cfRule>
  </conditionalFormatting>
  <conditionalFormatting sqref="I70">
    <cfRule type="cellIs" dxfId="10272" priority="414" operator="lessThan">
      <formula>0</formula>
    </cfRule>
  </conditionalFormatting>
  <conditionalFormatting sqref="I70">
    <cfRule type="cellIs" dxfId="10271" priority="413" operator="lessThan">
      <formula>0</formula>
    </cfRule>
  </conditionalFormatting>
  <conditionalFormatting sqref="I70">
    <cfRule type="cellIs" dxfId="10270" priority="407" operator="lessThan">
      <formula>0</formula>
    </cfRule>
  </conditionalFormatting>
  <conditionalFormatting sqref="I70">
    <cfRule type="cellIs" dxfId="10269" priority="406" operator="lessThan">
      <formula>0</formula>
    </cfRule>
  </conditionalFormatting>
  <conditionalFormatting sqref="I70">
    <cfRule type="cellIs" dxfId="10268" priority="403" operator="lessThan">
      <formula>0</formula>
    </cfRule>
  </conditionalFormatting>
  <conditionalFormatting sqref="I70">
    <cfRule type="cellIs" dxfId="10267" priority="410" operator="lessThan">
      <formula>0</formula>
    </cfRule>
  </conditionalFormatting>
  <conditionalFormatting sqref="I70">
    <cfRule type="cellIs" dxfId="10266" priority="409" operator="lessThan">
      <formula>0</formula>
    </cfRule>
  </conditionalFormatting>
  <conditionalFormatting sqref="I70">
    <cfRule type="cellIs" dxfId="10265" priority="408" operator="lessThan">
      <formula>0</formula>
    </cfRule>
  </conditionalFormatting>
  <conditionalFormatting sqref="I70">
    <cfRule type="cellIs" dxfId="10264" priority="398" operator="lessThan">
      <formula>0</formula>
    </cfRule>
  </conditionalFormatting>
  <conditionalFormatting sqref="I70">
    <cfRule type="cellIs" dxfId="10263" priority="404" operator="lessThan">
      <formula>0</formula>
    </cfRule>
  </conditionalFormatting>
  <conditionalFormatting sqref="I70">
    <cfRule type="cellIs" dxfId="10262" priority="405" operator="lessThan">
      <formula>0</formula>
    </cfRule>
  </conditionalFormatting>
  <conditionalFormatting sqref="I70">
    <cfRule type="cellIs" dxfId="10261" priority="401" operator="lessThan">
      <formula>0</formula>
    </cfRule>
  </conditionalFormatting>
  <conditionalFormatting sqref="I70">
    <cfRule type="cellIs" dxfId="10260" priority="402" operator="lessThan">
      <formula>0</formula>
    </cfRule>
  </conditionalFormatting>
  <conditionalFormatting sqref="I70">
    <cfRule type="cellIs" dxfId="10259" priority="400" operator="lessThan">
      <formula>0</formula>
    </cfRule>
  </conditionalFormatting>
  <conditionalFormatting sqref="I70">
    <cfRule type="cellIs" dxfId="10258" priority="399" operator="lessThan">
      <formula>0</formula>
    </cfRule>
  </conditionalFormatting>
  <conditionalFormatting sqref="I70">
    <cfRule type="cellIs" dxfId="10257" priority="397" operator="lessThan">
      <formula>0</formula>
    </cfRule>
  </conditionalFormatting>
  <conditionalFormatting sqref="I70">
    <cfRule type="cellIs" dxfId="10256" priority="396" operator="lessThan">
      <formula>0</formula>
    </cfRule>
  </conditionalFormatting>
  <conditionalFormatting sqref="I70">
    <cfRule type="cellIs" dxfId="10255" priority="395" operator="lessThan">
      <formula>0</formula>
    </cfRule>
  </conditionalFormatting>
  <conditionalFormatting sqref="I70">
    <cfRule type="cellIs" dxfId="10254" priority="393" operator="lessThan">
      <formula>0</formula>
    </cfRule>
  </conditionalFormatting>
  <conditionalFormatting sqref="I70">
    <cfRule type="cellIs" dxfId="10253" priority="394" operator="lessThan">
      <formula>0</formula>
    </cfRule>
  </conditionalFormatting>
  <conditionalFormatting sqref="I70">
    <cfRule type="cellIs" dxfId="10252" priority="392" operator="lessThan">
      <formula>0</formula>
    </cfRule>
  </conditionalFormatting>
  <conditionalFormatting sqref="I70">
    <cfRule type="cellIs" dxfId="10251" priority="390" operator="lessThan">
      <formula>0</formula>
    </cfRule>
  </conditionalFormatting>
  <conditionalFormatting sqref="I70">
    <cfRule type="cellIs" dxfId="10250" priority="391" operator="lessThan">
      <formula>0</formula>
    </cfRule>
  </conditionalFormatting>
  <conditionalFormatting sqref="I70">
    <cfRule type="cellIs" dxfId="10249" priority="387" operator="lessThan">
      <formula>0</formula>
    </cfRule>
  </conditionalFormatting>
  <conditionalFormatting sqref="I70">
    <cfRule type="cellIs" dxfId="10248" priority="386" operator="lessThan">
      <formula>0</formula>
    </cfRule>
  </conditionalFormatting>
  <conditionalFormatting sqref="I70">
    <cfRule type="cellIs" dxfId="10247" priority="385" operator="lessThan">
      <formula>0</formula>
    </cfRule>
  </conditionalFormatting>
  <conditionalFormatting sqref="I70">
    <cfRule type="cellIs" dxfId="10246" priority="389" operator="lessThan">
      <formula>0</formula>
    </cfRule>
  </conditionalFormatting>
  <conditionalFormatting sqref="I70">
    <cfRule type="cellIs" dxfId="10245" priority="388" operator="lessThan">
      <formula>0</formula>
    </cfRule>
  </conditionalFormatting>
  <conditionalFormatting sqref="L78:L79">
    <cfRule type="cellIs" dxfId="10244" priority="358" operator="lessThan">
      <formula>0</formula>
    </cfRule>
  </conditionalFormatting>
  <conditionalFormatting sqref="L78:L79">
    <cfRule type="cellIs" dxfId="10243" priority="357" operator="lessThan">
      <formula>0</formula>
    </cfRule>
  </conditionalFormatting>
  <conditionalFormatting sqref="L78:L79">
    <cfRule type="cellIs" dxfId="10242" priority="355" operator="lessThan">
      <formula>0</formula>
    </cfRule>
  </conditionalFormatting>
  <conditionalFormatting sqref="L78:L79">
    <cfRule type="cellIs" dxfId="10241" priority="356" operator="lessThan">
      <formula>0</formula>
    </cfRule>
  </conditionalFormatting>
  <conditionalFormatting sqref="L78:L79">
    <cfRule type="cellIs" dxfId="10240" priority="354" operator="lessThan">
      <formula>0</formula>
    </cfRule>
  </conditionalFormatting>
  <conditionalFormatting sqref="L78:L79">
    <cfRule type="cellIs" dxfId="10239" priority="371" operator="lessThan">
      <formula>0</formula>
    </cfRule>
  </conditionalFormatting>
  <conditionalFormatting sqref="L78:L79">
    <cfRule type="cellIs" dxfId="10238" priority="372" operator="lessThan">
      <formula>0</formula>
    </cfRule>
  </conditionalFormatting>
  <conditionalFormatting sqref="L78:L79">
    <cfRule type="cellIs" dxfId="10237" priority="370" operator="lessThan">
      <formula>0</formula>
    </cfRule>
  </conditionalFormatting>
  <conditionalFormatting sqref="L78:L79">
    <cfRule type="cellIs" dxfId="10236" priority="383" operator="lessThan">
      <formula>0</formula>
    </cfRule>
  </conditionalFormatting>
  <conditionalFormatting sqref="L78:L79">
    <cfRule type="cellIs" dxfId="10235" priority="368" operator="lessThan">
      <formula>0</formula>
    </cfRule>
  </conditionalFormatting>
  <conditionalFormatting sqref="L78:L79">
    <cfRule type="cellIs" dxfId="10234" priority="366" operator="lessThan">
      <formula>0</formula>
    </cfRule>
  </conditionalFormatting>
  <conditionalFormatting sqref="L78:L79">
    <cfRule type="cellIs" dxfId="10233" priority="367" operator="lessThan">
      <formula>0</formula>
    </cfRule>
  </conditionalFormatting>
  <conditionalFormatting sqref="L78:L79">
    <cfRule type="cellIs" dxfId="10232" priority="365" operator="lessThan">
      <formula>0</formula>
    </cfRule>
  </conditionalFormatting>
  <conditionalFormatting sqref="M78:M79">
    <cfRule type="cellIs" dxfId="10231" priority="384" operator="lessThan">
      <formula>0</formula>
    </cfRule>
  </conditionalFormatting>
  <conditionalFormatting sqref="L78:L79">
    <cfRule type="cellIs" dxfId="10230" priority="381" operator="lessThan">
      <formula>0</formula>
    </cfRule>
  </conditionalFormatting>
  <conditionalFormatting sqref="L78:L79">
    <cfRule type="cellIs" dxfId="10229" priority="380" operator="lessThan">
      <formula>0</formula>
    </cfRule>
  </conditionalFormatting>
  <conditionalFormatting sqref="L78:L79">
    <cfRule type="cellIs" dxfId="10228" priority="382" operator="lessThan">
      <formula>0</formula>
    </cfRule>
  </conditionalFormatting>
  <conditionalFormatting sqref="L78:L79">
    <cfRule type="cellIs" dxfId="10227" priority="379" operator="lessThan">
      <formula>0</formula>
    </cfRule>
  </conditionalFormatting>
  <conditionalFormatting sqref="L78:L79">
    <cfRule type="cellIs" dxfId="10226" priority="378" operator="lessThan">
      <formula>0</formula>
    </cfRule>
  </conditionalFormatting>
  <conditionalFormatting sqref="L78:L79">
    <cfRule type="cellIs" dxfId="10225" priority="377" operator="lessThan">
      <formula>0</formula>
    </cfRule>
  </conditionalFormatting>
  <conditionalFormatting sqref="L78:L79">
    <cfRule type="cellIs" dxfId="10224" priority="376" operator="lessThan">
      <formula>0</formula>
    </cfRule>
  </conditionalFormatting>
  <conditionalFormatting sqref="L78:L79">
    <cfRule type="cellIs" dxfId="10223" priority="375" operator="lessThan">
      <formula>0</formula>
    </cfRule>
  </conditionalFormatting>
  <conditionalFormatting sqref="L78:L79">
    <cfRule type="cellIs" dxfId="10222" priority="374" operator="lessThan">
      <formula>0</formula>
    </cfRule>
  </conditionalFormatting>
  <conditionalFormatting sqref="L78:L79">
    <cfRule type="cellIs" dxfId="10221" priority="373" operator="lessThan">
      <formula>0</formula>
    </cfRule>
  </conditionalFormatting>
  <conditionalFormatting sqref="L78:L79">
    <cfRule type="cellIs" dxfId="10220" priority="361" operator="lessThan">
      <formula>0</formula>
    </cfRule>
  </conditionalFormatting>
  <conditionalFormatting sqref="L78:L79">
    <cfRule type="cellIs" dxfId="10219" priority="364" operator="lessThan">
      <formula>0</formula>
    </cfRule>
  </conditionalFormatting>
  <conditionalFormatting sqref="L78:L79">
    <cfRule type="cellIs" dxfId="10218" priority="369" operator="lessThan">
      <formula>0</formula>
    </cfRule>
  </conditionalFormatting>
  <conditionalFormatting sqref="L78:L79">
    <cfRule type="cellIs" dxfId="10217" priority="363" operator="lessThan">
      <formula>0</formula>
    </cfRule>
  </conditionalFormatting>
  <conditionalFormatting sqref="L78:L79">
    <cfRule type="cellIs" dxfId="10216" priority="362" operator="lessThan">
      <formula>0</formula>
    </cfRule>
  </conditionalFormatting>
  <conditionalFormatting sqref="L78:L79">
    <cfRule type="cellIs" dxfId="10215" priority="360" operator="lessThan">
      <formula>0</formula>
    </cfRule>
  </conditionalFormatting>
  <conditionalFormatting sqref="L78:L79">
    <cfRule type="cellIs" dxfId="10214" priority="359" operator="lessThan">
      <formula>0</formula>
    </cfRule>
  </conditionalFormatting>
  <conditionalFormatting sqref="L78:L79">
    <cfRule type="cellIs" dxfId="10213" priority="352" operator="lessThan">
      <formula>0</formula>
    </cfRule>
  </conditionalFormatting>
  <conditionalFormatting sqref="L78:L79">
    <cfRule type="cellIs" dxfId="10212" priority="351" operator="lessThan">
      <formula>0</formula>
    </cfRule>
  </conditionalFormatting>
  <conditionalFormatting sqref="L78:L79">
    <cfRule type="cellIs" dxfId="10211" priority="353" operator="lessThan">
      <formula>0</formula>
    </cfRule>
  </conditionalFormatting>
  <conditionalFormatting sqref="L78:L79">
    <cfRule type="cellIs" dxfId="10210" priority="350" operator="lessThan">
      <formula>0</formula>
    </cfRule>
  </conditionalFormatting>
  <conditionalFormatting sqref="L78:L79">
    <cfRule type="cellIs" dxfId="10209" priority="349" operator="lessThan">
      <formula>0</formula>
    </cfRule>
  </conditionalFormatting>
  <conditionalFormatting sqref="L78:L79">
    <cfRule type="cellIs" dxfId="10208" priority="348" operator="lessThan">
      <formula>0</formula>
    </cfRule>
  </conditionalFormatting>
  <conditionalFormatting sqref="L78:L79">
    <cfRule type="cellIs" dxfId="10207" priority="347" operator="lessThan">
      <formula>0</formula>
    </cfRule>
  </conditionalFormatting>
  <conditionalFormatting sqref="L78:L79">
    <cfRule type="cellIs" dxfId="10206" priority="346" operator="lessThan">
      <formula>0</formula>
    </cfRule>
  </conditionalFormatting>
  <conditionalFormatting sqref="L78:L79">
    <cfRule type="cellIs" dxfId="10205" priority="345" operator="lessThan">
      <formula>0</formula>
    </cfRule>
  </conditionalFormatting>
  <conditionalFormatting sqref="L78:L79">
    <cfRule type="cellIs" dxfId="10204" priority="344" operator="lessThan">
      <formula>0</formula>
    </cfRule>
  </conditionalFormatting>
  <conditionalFormatting sqref="L78:L79">
    <cfRule type="cellIs" dxfId="10203" priority="343" operator="lessThan">
      <formula>0</formula>
    </cfRule>
  </conditionalFormatting>
  <conditionalFormatting sqref="L78:L79">
    <cfRule type="cellIs" dxfId="10202" priority="341" operator="lessThan">
      <formula>0</formula>
    </cfRule>
  </conditionalFormatting>
  <conditionalFormatting sqref="L78:L79">
    <cfRule type="cellIs" dxfId="10201" priority="342" operator="lessThan">
      <formula>0</formula>
    </cfRule>
  </conditionalFormatting>
  <conditionalFormatting sqref="L78:L79">
    <cfRule type="cellIs" dxfId="10200" priority="340" operator="lessThan">
      <formula>0</formula>
    </cfRule>
  </conditionalFormatting>
  <conditionalFormatting sqref="L78:L79">
    <cfRule type="cellIs" dxfId="10199" priority="339" operator="lessThan">
      <formula>0</formula>
    </cfRule>
  </conditionalFormatting>
  <conditionalFormatting sqref="L78:L79">
    <cfRule type="cellIs" dxfId="10198" priority="338" operator="lessThan">
      <formula>0</formula>
    </cfRule>
  </conditionalFormatting>
  <conditionalFormatting sqref="L78:L79">
    <cfRule type="cellIs" dxfId="10197" priority="336" operator="lessThan">
      <formula>0</formula>
    </cfRule>
  </conditionalFormatting>
  <conditionalFormatting sqref="L78:L79">
    <cfRule type="cellIs" dxfId="10196" priority="337" operator="lessThan">
      <formula>0</formula>
    </cfRule>
  </conditionalFormatting>
  <conditionalFormatting sqref="L78:L79">
    <cfRule type="cellIs" dxfId="10195" priority="335" operator="lessThan">
      <formula>0</formula>
    </cfRule>
  </conditionalFormatting>
  <conditionalFormatting sqref="L78:L79">
    <cfRule type="cellIs" dxfId="10194" priority="334" operator="lessThan">
      <formula>0</formula>
    </cfRule>
  </conditionalFormatting>
  <conditionalFormatting sqref="L78:L79">
    <cfRule type="cellIs" dxfId="10193" priority="333" operator="lessThan">
      <formula>0</formula>
    </cfRule>
  </conditionalFormatting>
  <conditionalFormatting sqref="L78:L79">
    <cfRule type="cellIs" dxfId="10192" priority="331" operator="lessThan">
      <formula>0</formula>
    </cfRule>
  </conditionalFormatting>
  <conditionalFormatting sqref="L78:L79">
    <cfRule type="cellIs" dxfId="10191" priority="332" operator="lessThan">
      <formula>0</formula>
    </cfRule>
  </conditionalFormatting>
  <conditionalFormatting sqref="L78:L79">
    <cfRule type="cellIs" dxfId="10190" priority="330" operator="lessThan">
      <formula>0</formula>
    </cfRule>
  </conditionalFormatting>
  <conditionalFormatting sqref="L78:L79">
    <cfRule type="cellIs" dxfId="10189" priority="329" operator="lessThan">
      <formula>0</formula>
    </cfRule>
  </conditionalFormatting>
  <conditionalFormatting sqref="L78:L79">
    <cfRule type="cellIs" dxfId="10188" priority="327" operator="lessThan">
      <formula>0</formula>
    </cfRule>
  </conditionalFormatting>
  <conditionalFormatting sqref="L78:L79">
    <cfRule type="cellIs" dxfId="10187" priority="328" operator="lessThan">
      <formula>0</formula>
    </cfRule>
  </conditionalFormatting>
  <conditionalFormatting sqref="L78:L79">
    <cfRule type="cellIs" dxfId="10186" priority="326" operator="lessThan">
      <formula>0</formula>
    </cfRule>
  </conditionalFormatting>
  <conditionalFormatting sqref="L78:L79">
    <cfRule type="cellIs" dxfId="10185" priority="325" operator="lessThan">
      <formula>0</formula>
    </cfRule>
  </conditionalFormatting>
  <conditionalFormatting sqref="L78:L79">
    <cfRule type="cellIs" dxfId="10184" priority="324" operator="lessThan">
      <formula>0</formula>
    </cfRule>
  </conditionalFormatting>
  <conditionalFormatting sqref="L78:L79">
    <cfRule type="cellIs" dxfId="10183" priority="322" operator="lessThan">
      <formula>0</formula>
    </cfRule>
  </conditionalFormatting>
  <conditionalFormatting sqref="L78:L79">
    <cfRule type="cellIs" dxfId="10182" priority="323" operator="lessThan">
      <formula>0</formula>
    </cfRule>
  </conditionalFormatting>
  <conditionalFormatting sqref="L78:L79">
    <cfRule type="cellIs" dxfId="10181" priority="321" operator="lessThan">
      <formula>0</formula>
    </cfRule>
  </conditionalFormatting>
  <conditionalFormatting sqref="L78:L79">
    <cfRule type="cellIs" dxfId="10180" priority="294" operator="lessThan">
      <formula>0</formula>
    </cfRule>
  </conditionalFormatting>
  <conditionalFormatting sqref="L78:L79">
    <cfRule type="cellIs" dxfId="10179" priority="293" operator="lessThan">
      <formula>0</formula>
    </cfRule>
  </conditionalFormatting>
  <conditionalFormatting sqref="L78:L79">
    <cfRule type="cellIs" dxfId="10178" priority="291" operator="lessThan">
      <formula>0</formula>
    </cfRule>
  </conditionalFormatting>
  <conditionalFormatting sqref="L78:L79">
    <cfRule type="cellIs" dxfId="10177" priority="292" operator="lessThan">
      <formula>0</formula>
    </cfRule>
  </conditionalFormatting>
  <conditionalFormatting sqref="L78:L79">
    <cfRule type="cellIs" dxfId="10176" priority="290" operator="lessThan">
      <formula>0</formula>
    </cfRule>
  </conditionalFormatting>
  <conditionalFormatting sqref="L78:L79">
    <cfRule type="cellIs" dxfId="10175" priority="307" operator="lessThan">
      <formula>0</formula>
    </cfRule>
  </conditionalFormatting>
  <conditionalFormatting sqref="L78:L79">
    <cfRule type="cellIs" dxfId="10174" priority="308" operator="lessThan">
      <formula>0</formula>
    </cfRule>
  </conditionalFormatting>
  <conditionalFormatting sqref="L78:L79">
    <cfRule type="cellIs" dxfId="10173" priority="306" operator="lessThan">
      <formula>0</formula>
    </cfRule>
  </conditionalFormatting>
  <conditionalFormatting sqref="L78:L79">
    <cfRule type="cellIs" dxfId="10172" priority="319" operator="lessThan">
      <formula>0</formula>
    </cfRule>
  </conditionalFormatting>
  <conditionalFormatting sqref="L78:L79">
    <cfRule type="cellIs" dxfId="10171" priority="304" operator="lessThan">
      <formula>0</formula>
    </cfRule>
  </conditionalFormatting>
  <conditionalFormatting sqref="L78:L79">
    <cfRule type="cellIs" dxfId="10170" priority="302" operator="lessThan">
      <formula>0</formula>
    </cfRule>
  </conditionalFormatting>
  <conditionalFormatting sqref="L78:L79">
    <cfRule type="cellIs" dxfId="10169" priority="303" operator="lessThan">
      <formula>0</formula>
    </cfRule>
  </conditionalFormatting>
  <conditionalFormatting sqref="L78:L79">
    <cfRule type="cellIs" dxfId="10168" priority="301" operator="lessThan">
      <formula>0</formula>
    </cfRule>
  </conditionalFormatting>
  <conditionalFormatting sqref="M78:M79">
    <cfRule type="cellIs" dxfId="10167" priority="320" operator="lessThan">
      <formula>0</formula>
    </cfRule>
  </conditionalFormatting>
  <conditionalFormatting sqref="L78:L79">
    <cfRule type="cellIs" dxfId="10166" priority="317" operator="lessThan">
      <formula>0</formula>
    </cfRule>
  </conditionalFormatting>
  <conditionalFormatting sqref="L78:L79">
    <cfRule type="cellIs" dxfId="10165" priority="316" operator="lessThan">
      <formula>0</formula>
    </cfRule>
  </conditionalFormatting>
  <conditionalFormatting sqref="L78:L79">
    <cfRule type="cellIs" dxfId="10164" priority="318" operator="lessThan">
      <formula>0</formula>
    </cfRule>
  </conditionalFormatting>
  <conditionalFormatting sqref="L78:L79">
    <cfRule type="cellIs" dxfId="10163" priority="315" operator="lessThan">
      <formula>0</formula>
    </cfRule>
  </conditionalFormatting>
  <conditionalFormatting sqref="L78:L79">
    <cfRule type="cellIs" dxfId="10162" priority="314" operator="lessThan">
      <formula>0</formula>
    </cfRule>
  </conditionalFormatting>
  <conditionalFormatting sqref="L78:L79">
    <cfRule type="cellIs" dxfId="10161" priority="313" operator="lessThan">
      <formula>0</formula>
    </cfRule>
  </conditionalFormatting>
  <conditionalFormatting sqref="L78:L79">
    <cfRule type="cellIs" dxfId="10160" priority="312" operator="lessThan">
      <formula>0</formula>
    </cfRule>
  </conditionalFormatting>
  <conditionalFormatting sqref="L78:L79">
    <cfRule type="cellIs" dxfId="10159" priority="311" operator="lessThan">
      <formula>0</formula>
    </cfRule>
  </conditionalFormatting>
  <conditionalFormatting sqref="L78:L79">
    <cfRule type="cellIs" dxfId="10158" priority="310" operator="lessThan">
      <formula>0</formula>
    </cfRule>
  </conditionalFormatting>
  <conditionalFormatting sqref="L78:L79">
    <cfRule type="cellIs" dxfId="10157" priority="309" operator="lessThan">
      <formula>0</formula>
    </cfRule>
  </conditionalFormatting>
  <conditionalFormatting sqref="L78:L79">
    <cfRule type="cellIs" dxfId="10156" priority="297" operator="lessThan">
      <formula>0</formula>
    </cfRule>
  </conditionalFormatting>
  <conditionalFormatting sqref="L78:L79">
    <cfRule type="cellIs" dxfId="10155" priority="300" operator="lessThan">
      <formula>0</formula>
    </cfRule>
  </conditionalFormatting>
  <conditionalFormatting sqref="L78:L79">
    <cfRule type="cellIs" dxfId="10154" priority="305" operator="lessThan">
      <formula>0</formula>
    </cfRule>
  </conditionalFormatting>
  <conditionalFormatting sqref="L78:L79">
    <cfRule type="cellIs" dxfId="10153" priority="299" operator="lessThan">
      <formula>0</formula>
    </cfRule>
  </conditionalFormatting>
  <conditionalFormatting sqref="L78:L79">
    <cfRule type="cellIs" dxfId="10152" priority="298" operator="lessThan">
      <formula>0</formula>
    </cfRule>
  </conditionalFormatting>
  <conditionalFormatting sqref="L78:L79">
    <cfRule type="cellIs" dxfId="10151" priority="296" operator="lessThan">
      <formula>0</formula>
    </cfRule>
  </conditionalFormatting>
  <conditionalFormatting sqref="L78:L79">
    <cfRule type="cellIs" dxfId="10150" priority="295" operator="lessThan">
      <formula>0</formula>
    </cfRule>
  </conditionalFormatting>
  <conditionalFormatting sqref="L78:L79">
    <cfRule type="cellIs" dxfId="10149" priority="288" operator="lessThan">
      <formula>0</formula>
    </cfRule>
  </conditionalFormatting>
  <conditionalFormatting sqref="L78:L79">
    <cfRule type="cellIs" dxfId="10148" priority="287" operator="lessThan">
      <formula>0</formula>
    </cfRule>
  </conditionalFormatting>
  <conditionalFormatting sqref="L78:L79">
    <cfRule type="cellIs" dxfId="10147" priority="289" operator="lessThan">
      <formula>0</formula>
    </cfRule>
  </conditionalFormatting>
  <conditionalFormatting sqref="L78:L79">
    <cfRule type="cellIs" dxfId="10146" priority="286" operator="lessThan">
      <formula>0</formula>
    </cfRule>
  </conditionalFormatting>
  <conditionalFormatting sqref="L78:L79">
    <cfRule type="cellIs" dxfId="10145" priority="285" operator="lessThan">
      <formula>0</formula>
    </cfRule>
  </conditionalFormatting>
  <conditionalFormatting sqref="L78:L79">
    <cfRule type="cellIs" dxfId="10144" priority="284" operator="lessThan">
      <formula>0</formula>
    </cfRule>
  </conditionalFormatting>
  <conditionalFormatting sqref="L78:L79">
    <cfRule type="cellIs" dxfId="10143" priority="283" operator="lessThan">
      <formula>0</formula>
    </cfRule>
  </conditionalFormatting>
  <conditionalFormatting sqref="L78:L79">
    <cfRule type="cellIs" dxfId="10142" priority="282" operator="lessThan">
      <formula>0</formula>
    </cfRule>
  </conditionalFormatting>
  <conditionalFormatting sqref="L78:L79">
    <cfRule type="cellIs" dxfId="10141" priority="281" operator="lessThan">
      <formula>0</formula>
    </cfRule>
  </conditionalFormatting>
  <conditionalFormatting sqref="L78:L79">
    <cfRule type="cellIs" dxfId="10140" priority="280" operator="lessThan">
      <formula>0</formula>
    </cfRule>
  </conditionalFormatting>
  <conditionalFormatting sqref="L78:L79">
    <cfRule type="cellIs" dxfId="10139" priority="279" operator="lessThan">
      <formula>0</formula>
    </cfRule>
  </conditionalFormatting>
  <conditionalFormatting sqref="L78:L79">
    <cfRule type="cellIs" dxfId="10138" priority="277" operator="lessThan">
      <formula>0</formula>
    </cfRule>
  </conditionalFormatting>
  <conditionalFormatting sqref="L78:L79">
    <cfRule type="cellIs" dxfId="10137" priority="278" operator="lessThan">
      <formula>0</formula>
    </cfRule>
  </conditionalFormatting>
  <conditionalFormatting sqref="L78:L79">
    <cfRule type="cellIs" dxfId="10136" priority="276" operator="lessThan">
      <formula>0</formula>
    </cfRule>
  </conditionalFormatting>
  <conditionalFormatting sqref="L78:L79">
    <cfRule type="cellIs" dxfId="10135" priority="275" operator="lessThan">
      <formula>0</formula>
    </cfRule>
  </conditionalFormatting>
  <conditionalFormatting sqref="L78:L79">
    <cfRule type="cellIs" dxfId="10134" priority="274" operator="lessThan">
      <formula>0</formula>
    </cfRule>
  </conditionalFormatting>
  <conditionalFormatting sqref="L78:L79">
    <cfRule type="cellIs" dxfId="10133" priority="272" operator="lessThan">
      <formula>0</formula>
    </cfRule>
  </conditionalFormatting>
  <conditionalFormatting sqref="L78:L79">
    <cfRule type="cellIs" dxfId="10132" priority="273" operator="lessThan">
      <formula>0</formula>
    </cfRule>
  </conditionalFormatting>
  <conditionalFormatting sqref="L78:L79">
    <cfRule type="cellIs" dxfId="10131" priority="271" operator="lessThan">
      <formula>0</formula>
    </cfRule>
  </conditionalFormatting>
  <conditionalFormatting sqref="L78:L79">
    <cfRule type="cellIs" dxfId="10130" priority="270" operator="lessThan">
      <formula>0</formula>
    </cfRule>
  </conditionalFormatting>
  <conditionalFormatting sqref="L78:L79">
    <cfRule type="cellIs" dxfId="10129" priority="269" operator="lessThan">
      <formula>0</formula>
    </cfRule>
  </conditionalFormatting>
  <conditionalFormatting sqref="L78:L79">
    <cfRule type="cellIs" dxfId="10128" priority="267" operator="lessThan">
      <formula>0</formula>
    </cfRule>
  </conditionalFormatting>
  <conditionalFormatting sqref="L78:L79">
    <cfRule type="cellIs" dxfId="10127" priority="268" operator="lessThan">
      <formula>0</formula>
    </cfRule>
  </conditionalFormatting>
  <conditionalFormatting sqref="L78:L79">
    <cfRule type="cellIs" dxfId="10126" priority="266" operator="lessThan">
      <formula>0</formula>
    </cfRule>
  </conditionalFormatting>
  <conditionalFormatting sqref="L78:L79">
    <cfRule type="cellIs" dxfId="10125" priority="265" operator="lessThan">
      <formula>0</formula>
    </cfRule>
  </conditionalFormatting>
  <conditionalFormatting sqref="L78:L79">
    <cfRule type="cellIs" dxfId="10124" priority="263" operator="lessThan">
      <formula>0</formula>
    </cfRule>
  </conditionalFormatting>
  <conditionalFormatting sqref="L78:L79">
    <cfRule type="cellIs" dxfId="10123" priority="264" operator="lessThan">
      <formula>0</formula>
    </cfRule>
  </conditionalFormatting>
  <conditionalFormatting sqref="L78:L79">
    <cfRule type="cellIs" dxfId="10122" priority="262" operator="lessThan">
      <formula>0</formula>
    </cfRule>
  </conditionalFormatting>
  <conditionalFormatting sqref="L78:L79">
    <cfRule type="cellIs" dxfId="10121" priority="261" operator="lessThan">
      <formula>0</formula>
    </cfRule>
  </conditionalFormatting>
  <conditionalFormatting sqref="L78:L79">
    <cfRule type="cellIs" dxfId="10120" priority="260" operator="lessThan">
      <formula>0</formula>
    </cfRule>
  </conditionalFormatting>
  <conditionalFormatting sqref="L78:L79">
    <cfRule type="cellIs" dxfId="10119" priority="258" operator="lessThan">
      <formula>0</formula>
    </cfRule>
  </conditionalFormatting>
  <conditionalFormatting sqref="L78:L79">
    <cfRule type="cellIs" dxfId="10118" priority="259" operator="lessThan">
      <formula>0</formula>
    </cfRule>
  </conditionalFormatting>
  <conditionalFormatting sqref="L78:L79">
    <cfRule type="cellIs" dxfId="10117" priority="257" operator="lessThan">
      <formula>0</formula>
    </cfRule>
  </conditionalFormatting>
  <conditionalFormatting sqref="L75">
    <cfRule type="cellIs" dxfId="10116" priority="230" operator="lessThan">
      <formula>0</formula>
    </cfRule>
  </conditionalFormatting>
  <conditionalFormatting sqref="L75">
    <cfRule type="cellIs" dxfId="10115" priority="229" operator="lessThan">
      <formula>0</formula>
    </cfRule>
  </conditionalFormatting>
  <conditionalFormatting sqref="L75">
    <cfRule type="cellIs" dxfId="10114" priority="227" operator="lessThan">
      <formula>0</formula>
    </cfRule>
  </conditionalFormatting>
  <conditionalFormatting sqref="L75">
    <cfRule type="cellIs" dxfId="10113" priority="228" operator="lessThan">
      <formula>0</formula>
    </cfRule>
  </conditionalFormatting>
  <conditionalFormatting sqref="L75">
    <cfRule type="cellIs" dxfId="10112" priority="226" operator="lessThan">
      <formula>0</formula>
    </cfRule>
  </conditionalFormatting>
  <conditionalFormatting sqref="L75">
    <cfRule type="cellIs" dxfId="10111" priority="243" operator="lessThan">
      <formula>0</formula>
    </cfRule>
  </conditionalFormatting>
  <conditionalFormatting sqref="L75">
    <cfRule type="cellIs" dxfId="10110" priority="244" operator="lessThan">
      <formula>0</formula>
    </cfRule>
  </conditionalFormatting>
  <conditionalFormatting sqref="L75">
    <cfRule type="cellIs" dxfId="10109" priority="242" operator="lessThan">
      <formula>0</formula>
    </cfRule>
  </conditionalFormatting>
  <conditionalFormatting sqref="L75">
    <cfRule type="cellIs" dxfId="10108" priority="255" operator="lessThan">
      <formula>0</formula>
    </cfRule>
  </conditionalFormatting>
  <conditionalFormatting sqref="L75">
    <cfRule type="cellIs" dxfId="10107" priority="240" operator="lessThan">
      <formula>0</formula>
    </cfRule>
  </conditionalFormatting>
  <conditionalFormatting sqref="L75">
    <cfRule type="cellIs" dxfId="10106" priority="238" operator="lessThan">
      <formula>0</formula>
    </cfRule>
  </conditionalFormatting>
  <conditionalFormatting sqref="L75">
    <cfRule type="cellIs" dxfId="10105" priority="239" operator="lessThan">
      <formula>0</formula>
    </cfRule>
  </conditionalFormatting>
  <conditionalFormatting sqref="L75">
    <cfRule type="cellIs" dxfId="10104" priority="237" operator="lessThan">
      <formula>0</formula>
    </cfRule>
  </conditionalFormatting>
  <conditionalFormatting sqref="M75">
    <cfRule type="cellIs" dxfId="10103" priority="256" operator="lessThan">
      <formula>0</formula>
    </cfRule>
  </conditionalFormatting>
  <conditionalFormatting sqref="L75">
    <cfRule type="cellIs" dxfId="10102" priority="253" operator="lessThan">
      <formula>0</formula>
    </cfRule>
  </conditionalFormatting>
  <conditionalFormatting sqref="L75">
    <cfRule type="cellIs" dxfId="10101" priority="252" operator="lessThan">
      <formula>0</formula>
    </cfRule>
  </conditionalFormatting>
  <conditionalFormatting sqref="L75">
    <cfRule type="cellIs" dxfId="10100" priority="254" operator="lessThan">
      <formula>0</formula>
    </cfRule>
  </conditionalFormatting>
  <conditionalFormatting sqref="L75">
    <cfRule type="cellIs" dxfId="10099" priority="251" operator="lessThan">
      <formula>0</formula>
    </cfRule>
  </conditionalFormatting>
  <conditionalFormatting sqref="L75">
    <cfRule type="cellIs" dxfId="10098" priority="250" operator="lessThan">
      <formula>0</formula>
    </cfRule>
  </conditionalFormatting>
  <conditionalFormatting sqref="L75">
    <cfRule type="cellIs" dxfId="10097" priority="249" operator="lessThan">
      <formula>0</formula>
    </cfRule>
  </conditionalFormatting>
  <conditionalFormatting sqref="L75">
    <cfRule type="cellIs" dxfId="10096" priority="248" operator="lessThan">
      <formula>0</formula>
    </cfRule>
  </conditionalFormatting>
  <conditionalFormatting sqref="L75">
    <cfRule type="cellIs" dxfId="10095" priority="247" operator="lessThan">
      <formula>0</formula>
    </cfRule>
  </conditionalFormatting>
  <conditionalFormatting sqref="L75">
    <cfRule type="cellIs" dxfId="10094" priority="246" operator="lessThan">
      <formula>0</formula>
    </cfRule>
  </conditionalFormatting>
  <conditionalFormatting sqref="L75">
    <cfRule type="cellIs" dxfId="10093" priority="245" operator="lessThan">
      <formula>0</formula>
    </cfRule>
  </conditionalFormatting>
  <conditionalFormatting sqref="L75">
    <cfRule type="cellIs" dxfId="10092" priority="233" operator="lessThan">
      <formula>0</formula>
    </cfRule>
  </conditionalFormatting>
  <conditionalFormatting sqref="L75">
    <cfRule type="cellIs" dxfId="10091" priority="236" operator="lessThan">
      <formula>0</formula>
    </cfRule>
  </conditionalFormatting>
  <conditionalFormatting sqref="L75">
    <cfRule type="cellIs" dxfId="10090" priority="241" operator="lessThan">
      <formula>0</formula>
    </cfRule>
  </conditionalFormatting>
  <conditionalFormatting sqref="L75">
    <cfRule type="cellIs" dxfId="10089" priority="235" operator="lessThan">
      <formula>0</formula>
    </cfRule>
  </conditionalFormatting>
  <conditionalFormatting sqref="L75">
    <cfRule type="cellIs" dxfId="10088" priority="234" operator="lessThan">
      <formula>0</formula>
    </cfRule>
  </conditionalFormatting>
  <conditionalFormatting sqref="L75">
    <cfRule type="cellIs" dxfId="10087" priority="232" operator="lessThan">
      <formula>0</formula>
    </cfRule>
  </conditionalFormatting>
  <conditionalFormatting sqref="L75">
    <cfRule type="cellIs" dxfId="10086" priority="231" operator="lessThan">
      <formula>0</formula>
    </cfRule>
  </conditionalFormatting>
  <conditionalFormatting sqref="L75">
    <cfRule type="cellIs" dxfId="10085" priority="224" operator="lessThan">
      <formula>0</formula>
    </cfRule>
  </conditionalFormatting>
  <conditionalFormatting sqref="L75">
    <cfRule type="cellIs" dxfId="10084" priority="223" operator="lessThan">
      <formula>0</formula>
    </cfRule>
  </conditionalFormatting>
  <conditionalFormatting sqref="L75">
    <cfRule type="cellIs" dxfId="10083" priority="225" operator="lessThan">
      <formula>0</formula>
    </cfRule>
  </conditionalFormatting>
  <conditionalFormatting sqref="L75">
    <cfRule type="cellIs" dxfId="10082" priority="222" operator="lessThan">
      <formula>0</formula>
    </cfRule>
  </conditionalFormatting>
  <conditionalFormatting sqref="L75">
    <cfRule type="cellIs" dxfId="10081" priority="221" operator="lessThan">
      <formula>0</formula>
    </cfRule>
  </conditionalFormatting>
  <conditionalFormatting sqref="L75">
    <cfRule type="cellIs" dxfId="10080" priority="220" operator="lessThan">
      <formula>0</formula>
    </cfRule>
  </conditionalFormatting>
  <conditionalFormatting sqref="L75">
    <cfRule type="cellIs" dxfId="10079" priority="219" operator="lessThan">
      <formula>0</formula>
    </cfRule>
  </conditionalFormatting>
  <conditionalFormatting sqref="L75">
    <cfRule type="cellIs" dxfId="10078" priority="218" operator="lessThan">
      <formula>0</formula>
    </cfRule>
  </conditionalFormatting>
  <conditionalFormatting sqref="L75">
    <cfRule type="cellIs" dxfId="10077" priority="217" operator="lessThan">
      <formula>0</formula>
    </cfRule>
  </conditionalFormatting>
  <conditionalFormatting sqref="L75">
    <cfRule type="cellIs" dxfId="10076" priority="216" operator="lessThan">
      <formula>0</formula>
    </cfRule>
  </conditionalFormatting>
  <conditionalFormatting sqref="L75">
    <cfRule type="cellIs" dxfId="10075" priority="215" operator="lessThan">
      <formula>0</formula>
    </cfRule>
  </conditionalFormatting>
  <conditionalFormatting sqref="L75">
    <cfRule type="cellIs" dxfId="10074" priority="213" operator="lessThan">
      <formula>0</formula>
    </cfRule>
  </conditionalFormatting>
  <conditionalFormatting sqref="L75">
    <cfRule type="cellIs" dxfId="10073" priority="214" operator="lessThan">
      <formula>0</formula>
    </cfRule>
  </conditionalFormatting>
  <conditionalFormatting sqref="L75">
    <cfRule type="cellIs" dxfId="10072" priority="212" operator="lessThan">
      <formula>0</formula>
    </cfRule>
  </conditionalFormatting>
  <conditionalFormatting sqref="L75">
    <cfRule type="cellIs" dxfId="10071" priority="211" operator="lessThan">
      <formula>0</formula>
    </cfRule>
  </conditionalFormatting>
  <conditionalFormatting sqref="L75">
    <cfRule type="cellIs" dxfId="10070" priority="210" operator="lessThan">
      <formula>0</formula>
    </cfRule>
  </conditionalFormatting>
  <conditionalFormatting sqref="L75">
    <cfRule type="cellIs" dxfId="10069" priority="208" operator="lessThan">
      <formula>0</formula>
    </cfRule>
  </conditionalFormatting>
  <conditionalFormatting sqref="L75">
    <cfRule type="cellIs" dxfId="10068" priority="209" operator="lessThan">
      <formula>0</formula>
    </cfRule>
  </conditionalFormatting>
  <conditionalFormatting sqref="L75">
    <cfRule type="cellIs" dxfId="10067" priority="207" operator="lessThan">
      <formula>0</formula>
    </cfRule>
  </conditionalFormatting>
  <conditionalFormatting sqref="L75">
    <cfRule type="cellIs" dxfId="10066" priority="206" operator="lessThan">
      <formula>0</formula>
    </cfRule>
  </conditionalFormatting>
  <conditionalFormatting sqref="L75">
    <cfRule type="cellIs" dxfId="10065" priority="205" operator="lessThan">
      <formula>0</formula>
    </cfRule>
  </conditionalFormatting>
  <conditionalFormatting sqref="L75">
    <cfRule type="cellIs" dxfId="10064" priority="203" operator="lessThan">
      <formula>0</formula>
    </cfRule>
  </conditionalFormatting>
  <conditionalFormatting sqref="L75">
    <cfRule type="cellIs" dxfId="10063" priority="204" operator="lessThan">
      <formula>0</formula>
    </cfRule>
  </conditionalFormatting>
  <conditionalFormatting sqref="L75">
    <cfRule type="cellIs" dxfId="10062" priority="202" operator="lessThan">
      <formula>0</formula>
    </cfRule>
  </conditionalFormatting>
  <conditionalFormatting sqref="L75">
    <cfRule type="cellIs" dxfId="10061" priority="201" operator="lessThan">
      <formula>0</formula>
    </cfRule>
  </conditionalFormatting>
  <conditionalFormatting sqref="L75">
    <cfRule type="cellIs" dxfId="10060" priority="199" operator="lessThan">
      <formula>0</formula>
    </cfRule>
  </conditionalFormatting>
  <conditionalFormatting sqref="L75">
    <cfRule type="cellIs" dxfId="10059" priority="200" operator="lessThan">
      <formula>0</formula>
    </cfRule>
  </conditionalFormatting>
  <conditionalFormatting sqref="L75">
    <cfRule type="cellIs" dxfId="10058" priority="198" operator="lessThan">
      <formula>0</formula>
    </cfRule>
  </conditionalFormatting>
  <conditionalFormatting sqref="L75">
    <cfRule type="cellIs" dxfId="10057" priority="197" operator="lessThan">
      <formula>0</formula>
    </cfRule>
  </conditionalFormatting>
  <conditionalFormatting sqref="L75">
    <cfRule type="cellIs" dxfId="10056" priority="196" operator="lessThan">
      <formula>0</formula>
    </cfRule>
  </conditionalFormatting>
  <conditionalFormatting sqref="L75">
    <cfRule type="cellIs" dxfId="10055" priority="194" operator="lessThan">
      <formula>0</formula>
    </cfRule>
  </conditionalFormatting>
  <conditionalFormatting sqref="L75">
    <cfRule type="cellIs" dxfId="10054" priority="195" operator="lessThan">
      <formula>0</formula>
    </cfRule>
  </conditionalFormatting>
  <conditionalFormatting sqref="L75">
    <cfRule type="cellIs" dxfId="10053" priority="193" operator="lessThan">
      <formula>0</formula>
    </cfRule>
  </conditionalFormatting>
  <conditionalFormatting sqref="L75">
    <cfRule type="cellIs" dxfId="10052" priority="166" operator="lessThan">
      <formula>0</formula>
    </cfRule>
  </conditionalFormatting>
  <conditionalFormatting sqref="L75">
    <cfRule type="cellIs" dxfId="10051" priority="165" operator="lessThan">
      <formula>0</formula>
    </cfRule>
  </conditionalFormatting>
  <conditionalFormatting sqref="L75">
    <cfRule type="cellIs" dxfId="10050" priority="163" operator="lessThan">
      <formula>0</formula>
    </cfRule>
  </conditionalFormatting>
  <conditionalFormatting sqref="L75">
    <cfRule type="cellIs" dxfId="10049" priority="164" operator="lessThan">
      <formula>0</formula>
    </cfRule>
  </conditionalFormatting>
  <conditionalFormatting sqref="L75">
    <cfRule type="cellIs" dxfId="10048" priority="162" operator="lessThan">
      <formula>0</formula>
    </cfRule>
  </conditionalFormatting>
  <conditionalFormatting sqref="L75">
    <cfRule type="cellIs" dxfId="10047" priority="179" operator="lessThan">
      <formula>0</formula>
    </cfRule>
  </conditionalFormatting>
  <conditionalFormatting sqref="L75">
    <cfRule type="cellIs" dxfId="10046" priority="180" operator="lessThan">
      <formula>0</formula>
    </cfRule>
  </conditionalFormatting>
  <conditionalFormatting sqref="L75">
    <cfRule type="cellIs" dxfId="10045" priority="178" operator="lessThan">
      <formula>0</formula>
    </cfRule>
  </conditionalFormatting>
  <conditionalFormatting sqref="L75">
    <cfRule type="cellIs" dxfId="10044" priority="191" operator="lessThan">
      <formula>0</formula>
    </cfRule>
  </conditionalFormatting>
  <conditionalFormatting sqref="L75">
    <cfRule type="cellIs" dxfId="10043" priority="176" operator="lessThan">
      <formula>0</formula>
    </cfRule>
  </conditionalFormatting>
  <conditionalFormatting sqref="L75">
    <cfRule type="cellIs" dxfId="10042" priority="174" operator="lessThan">
      <formula>0</formula>
    </cfRule>
  </conditionalFormatting>
  <conditionalFormatting sqref="L75">
    <cfRule type="cellIs" dxfId="10041" priority="175" operator="lessThan">
      <formula>0</formula>
    </cfRule>
  </conditionalFormatting>
  <conditionalFormatting sqref="L75">
    <cfRule type="cellIs" dxfId="10040" priority="173" operator="lessThan">
      <formula>0</formula>
    </cfRule>
  </conditionalFormatting>
  <conditionalFormatting sqref="M75">
    <cfRule type="cellIs" dxfId="10039" priority="192" operator="lessThan">
      <formula>0</formula>
    </cfRule>
  </conditionalFormatting>
  <conditionalFormatting sqref="L75">
    <cfRule type="cellIs" dxfId="10038" priority="189" operator="lessThan">
      <formula>0</formula>
    </cfRule>
  </conditionalFormatting>
  <conditionalFormatting sqref="L75">
    <cfRule type="cellIs" dxfId="10037" priority="188" operator="lessThan">
      <formula>0</formula>
    </cfRule>
  </conditionalFormatting>
  <conditionalFormatting sqref="L75">
    <cfRule type="cellIs" dxfId="10036" priority="190" operator="lessThan">
      <formula>0</formula>
    </cfRule>
  </conditionalFormatting>
  <conditionalFormatting sqref="L75">
    <cfRule type="cellIs" dxfId="10035" priority="187" operator="lessThan">
      <formula>0</formula>
    </cfRule>
  </conditionalFormatting>
  <conditionalFormatting sqref="L75">
    <cfRule type="cellIs" dxfId="10034" priority="186" operator="lessThan">
      <formula>0</formula>
    </cfRule>
  </conditionalFormatting>
  <conditionalFormatting sqref="L75">
    <cfRule type="cellIs" dxfId="10033" priority="185" operator="lessThan">
      <formula>0</formula>
    </cfRule>
  </conditionalFormatting>
  <conditionalFormatting sqref="L75">
    <cfRule type="cellIs" dxfId="10032" priority="184" operator="lessThan">
      <formula>0</formula>
    </cfRule>
  </conditionalFormatting>
  <conditionalFormatting sqref="L75">
    <cfRule type="cellIs" dxfId="10031" priority="183" operator="lessThan">
      <formula>0</formula>
    </cfRule>
  </conditionalFormatting>
  <conditionalFormatting sqref="L75">
    <cfRule type="cellIs" dxfId="10030" priority="182" operator="lessThan">
      <formula>0</formula>
    </cfRule>
  </conditionalFormatting>
  <conditionalFormatting sqref="L75">
    <cfRule type="cellIs" dxfId="10029" priority="181" operator="lessThan">
      <formula>0</formula>
    </cfRule>
  </conditionalFormatting>
  <conditionalFormatting sqref="L75">
    <cfRule type="cellIs" dxfId="10028" priority="169" operator="lessThan">
      <formula>0</formula>
    </cfRule>
  </conditionalFormatting>
  <conditionalFormatting sqref="L75">
    <cfRule type="cellIs" dxfId="10027" priority="172" operator="lessThan">
      <formula>0</formula>
    </cfRule>
  </conditionalFormatting>
  <conditionalFormatting sqref="L75">
    <cfRule type="cellIs" dxfId="10026" priority="177" operator="lessThan">
      <formula>0</formula>
    </cfRule>
  </conditionalFormatting>
  <conditionalFormatting sqref="L75">
    <cfRule type="cellIs" dxfId="10025" priority="171" operator="lessThan">
      <formula>0</formula>
    </cfRule>
  </conditionalFormatting>
  <conditionalFormatting sqref="L75">
    <cfRule type="cellIs" dxfId="10024" priority="170" operator="lessThan">
      <formula>0</formula>
    </cfRule>
  </conditionalFormatting>
  <conditionalFormatting sqref="L75">
    <cfRule type="cellIs" dxfId="10023" priority="168" operator="lessThan">
      <formula>0</formula>
    </cfRule>
  </conditionalFormatting>
  <conditionalFormatting sqref="L75">
    <cfRule type="cellIs" dxfId="10022" priority="167" operator="lessThan">
      <formula>0</formula>
    </cfRule>
  </conditionalFormatting>
  <conditionalFormatting sqref="L75">
    <cfRule type="cellIs" dxfId="10021" priority="160" operator="lessThan">
      <formula>0</formula>
    </cfRule>
  </conditionalFormatting>
  <conditionalFormatting sqref="L75">
    <cfRule type="cellIs" dxfId="10020" priority="159" operator="lessThan">
      <formula>0</formula>
    </cfRule>
  </conditionalFormatting>
  <conditionalFormatting sqref="L75">
    <cfRule type="cellIs" dxfId="10019" priority="161" operator="lessThan">
      <formula>0</formula>
    </cfRule>
  </conditionalFormatting>
  <conditionalFormatting sqref="L75">
    <cfRule type="cellIs" dxfId="10018" priority="158" operator="lessThan">
      <formula>0</formula>
    </cfRule>
  </conditionalFormatting>
  <conditionalFormatting sqref="L75">
    <cfRule type="cellIs" dxfId="10017" priority="157" operator="lessThan">
      <formula>0</formula>
    </cfRule>
  </conditionalFormatting>
  <conditionalFormatting sqref="L75">
    <cfRule type="cellIs" dxfId="10016" priority="156" operator="lessThan">
      <formula>0</formula>
    </cfRule>
  </conditionalFormatting>
  <conditionalFormatting sqref="L75">
    <cfRule type="cellIs" dxfId="10015" priority="155" operator="lessThan">
      <formula>0</formula>
    </cfRule>
  </conditionalFormatting>
  <conditionalFormatting sqref="L75">
    <cfRule type="cellIs" dxfId="10014" priority="154" operator="lessThan">
      <formula>0</formula>
    </cfRule>
  </conditionalFormatting>
  <conditionalFormatting sqref="L75">
    <cfRule type="cellIs" dxfId="10013" priority="153" operator="lessThan">
      <formula>0</formula>
    </cfRule>
  </conditionalFormatting>
  <conditionalFormatting sqref="L75">
    <cfRule type="cellIs" dxfId="10012" priority="152" operator="lessThan">
      <formula>0</formula>
    </cfRule>
  </conditionalFormatting>
  <conditionalFormatting sqref="L75">
    <cfRule type="cellIs" dxfId="10011" priority="151" operator="lessThan">
      <formula>0</formula>
    </cfRule>
  </conditionalFormatting>
  <conditionalFormatting sqref="L75">
    <cfRule type="cellIs" dxfId="10010" priority="149" operator="lessThan">
      <formula>0</formula>
    </cfRule>
  </conditionalFormatting>
  <conditionalFormatting sqref="L75">
    <cfRule type="cellIs" dxfId="10009" priority="150" operator="lessThan">
      <formula>0</formula>
    </cfRule>
  </conditionalFormatting>
  <conditionalFormatting sqref="L75">
    <cfRule type="cellIs" dxfId="10008" priority="148" operator="lessThan">
      <formula>0</formula>
    </cfRule>
  </conditionalFormatting>
  <conditionalFormatting sqref="L75">
    <cfRule type="cellIs" dxfId="10007" priority="147" operator="lessThan">
      <formula>0</formula>
    </cfRule>
  </conditionalFormatting>
  <conditionalFormatting sqref="L75">
    <cfRule type="cellIs" dxfId="10006" priority="146" operator="lessThan">
      <formula>0</formula>
    </cfRule>
  </conditionalFormatting>
  <conditionalFormatting sqref="L75">
    <cfRule type="cellIs" dxfId="10005" priority="144" operator="lessThan">
      <formula>0</formula>
    </cfRule>
  </conditionalFormatting>
  <conditionalFormatting sqref="L75">
    <cfRule type="cellIs" dxfId="10004" priority="145" operator="lessThan">
      <formula>0</formula>
    </cfRule>
  </conditionalFormatting>
  <conditionalFormatting sqref="L75">
    <cfRule type="cellIs" dxfId="10003" priority="143" operator="lessThan">
      <formula>0</formula>
    </cfRule>
  </conditionalFormatting>
  <conditionalFormatting sqref="L75">
    <cfRule type="cellIs" dxfId="10002" priority="142" operator="lessThan">
      <formula>0</formula>
    </cfRule>
  </conditionalFormatting>
  <conditionalFormatting sqref="L75">
    <cfRule type="cellIs" dxfId="10001" priority="141" operator="lessThan">
      <formula>0</formula>
    </cfRule>
  </conditionalFormatting>
  <conditionalFormatting sqref="L75">
    <cfRule type="cellIs" dxfId="10000" priority="139" operator="lessThan">
      <formula>0</formula>
    </cfRule>
  </conditionalFormatting>
  <conditionalFormatting sqref="L75">
    <cfRule type="cellIs" dxfId="9999" priority="140" operator="lessThan">
      <formula>0</formula>
    </cfRule>
  </conditionalFormatting>
  <conditionalFormatting sqref="L75">
    <cfRule type="cellIs" dxfId="9998" priority="138" operator="lessThan">
      <formula>0</formula>
    </cfRule>
  </conditionalFormatting>
  <conditionalFormatting sqref="L75">
    <cfRule type="cellIs" dxfId="9997" priority="137" operator="lessThan">
      <formula>0</formula>
    </cfRule>
  </conditionalFormatting>
  <conditionalFormatting sqref="L75">
    <cfRule type="cellIs" dxfId="9996" priority="135" operator="lessThan">
      <formula>0</formula>
    </cfRule>
  </conditionalFormatting>
  <conditionalFormatting sqref="L75">
    <cfRule type="cellIs" dxfId="9995" priority="136" operator="lessThan">
      <formula>0</formula>
    </cfRule>
  </conditionalFormatting>
  <conditionalFormatting sqref="L75">
    <cfRule type="cellIs" dxfId="9994" priority="134" operator="lessThan">
      <formula>0</formula>
    </cfRule>
  </conditionalFormatting>
  <conditionalFormatting sqref="L75">
    <cfRule type="cellIs" dxfId="9993" priority="133" operator="lessThan">
      <formula>0</formula>
    </cfRule>
  </conditionalFormatting>
  <conditionalFormatting sqref="L75">
    <cfRule type="cellIs" dxfId="9992" priority="132" operator="lessThan">
      <formula>0</formula>
    </cfRule>
  </conditionalFormatting>
  <conditionalFormatting sqref="L75">
    <cfRule type="cellIs" dxfId="9991" priority="130" operator="lessThan">
      <formula>0</formula>
    </cfRule>
  </conditionalFormatting>
  <conditionalFormatting sqref="L75">
    <cfRule type="cellIs" dxfId="9990" priority="131" operator="lessThan">
      <formula>0</formula>
    </cfRule>
  </conditionalFormatting>
  <conditionalFormatting sqref="L75">
    <cfRule type="cellIs" dxfId="9989" priority="129" operator="lessThan">
      <formula>0</formula>
    </cfRule>
  </conditionalFormatting>
  <conditionalFormatting sqref="L77">
    <cfRule type="cellIs" dxfId="9988" priority="102" operator="lessThan">
      <formula>0</formula>
    </cfRule>
  </conditionalFormatting>
  <conditionalFormatting sqref="L77">
    <cfRule type="cellIs" dxfId="9987" priority="101" operator="lessThan">
      <formula>0</formula>
    </cfRule>
  </conditionalFormatting>
  <conditionalFormatting sqref="L77">
    <cfRule type="cellIs" dxfId="9986" priority="99" operator="lessThan">
      <formula>0</formula>
    </cfRule>
  </conditionalFormatting>
  <conditionalFormatting sqref="L77">
    <cfRule type="cellIs" dxfId="9985" priority="100" operator="lessThan">
      <formula>0</formula>
    </cfRule>
  </conditionalFormatting>
  <conditionalFormatting sqref="L77">
    <cfRule type="cellIs" dxfId="9984" priority="98" operator="lessThan">
      <formula>0</formula>
    </cfRule>
  </conditionalFormatting>
  <conditionalFormatting sqref="L77">
    <cfRule type="cellIs" dxfId="9983" priority="115" operator="lessThan">
      <formula>0</formula>
    </cfRule>
  </conditionalFormatting>
  <conditionalFormatting sqref="L77">
    <cfRule type="cellIs" dxfId="9982" priority="116" operator="lessThan">
      <formula>0</formula>
    </cfRule>
  </conditionalFormatting>
  <conditionalFormatting sqref="L77">
    <cfRule type="cellIs" dxfId="9981" priority="114" operator="lessThan">
      <formula>0</formula>
    </cfRule>
  </conditionalFormatting>
  <conditionalFormatting sqref="L77">
    <cfRule type="cellIs" dxfId="9980" priority="127" operator="lessThan">
      <formula>0</formula>
    </cfRule>
  </conditionalFormatting>
  <conditionalFormatting sqref="L77">
    <cfRule type="cellIs" dxfId="9979" priority="112" operator="lessThan">
      <formula>0</formula>
    </cfRule>
  </conditionalFormatting>
  <conditionalFormatting sqref="L77">
    <cfRule type="cellIs" dxfId="9978" priority="110" operator="lessThan">
      <formula>0</formula>
    </cfRule>
  </conditionalFormatting>
  <conditionalFormatting sqref="L77">
    <cfRule type="cellIs" dxfId="9977" priority="111" operator="lessThan">
      <formula>0</formula>
    </cfRule>
  </conditionalFormatting>
  <conditionalFormatting sqref="L77">
    <cfRule type="cellIs" dxfId="9976" priority="109" operator="lessThan">
      <formula>0</formula>
    </cfRule>
  </conditionalFormatting>
  <conditionalFormatting sqref="M77">
    <cfRule type="cellIs" dxfId="9975" priority="128" operator="lessThan">
      <formula>0</formula>
    </cfRule>
  </conditionalFormatting>
  <conditionalFormatting sqref="L77">
    <cfRule type="cellIs" dxfId="9974" priority="125" operator="lessThan">
      <formula>0</formula>
    </cfRule>
  </conditionalFormatting>
  <conditionalFormatting sqref="L77">
    <cfRule type="cellIs" dxfId="9973" priority="124" operator="lessThan">
      <formula>0</formula>
    </cfRule>
  </conditionalFormatting>
  <conditionalFormatting sqref="L77">
    <cfRule type="cellIs" dxfId="9972" priority="126" operator="lessThan">
      <formula>0</formula>
    </cfRule>
  </conditionalFormatting>
  <conditionalFormatting sqref="L77">
    <cfRule type="cellIs" dxfId="9971" priority="123" operator="lessThan">
      <formula>0</formula>
    </cfRule>
  </conditionalFormatting>
  <conditionalFormatting sqref="L77">
    <cfRule type="cellIs" dxfId="9970" priority="122" operator="lessThan">
      <formula>0</formula>
    </cfRule>
  </conditionalFormatting>
  <conditionalFormatting sqref="L77">
    <cfRule type="cellIs" dxfId="9969" priority="121" operator="lessThan">
      <formula>0</formula>
    </cfRule>
  </conditionalFormatting>
  <conditionalFormatting sqref="L77">
    <cfRule type="cellIs" dxfId="9968" priority="120" operator="lessThan">
      <formula>0</formula>
    </cfRule>
  </conditionalFormatting>
  <conditionalFormatting sqref="L77">
    <cfRule type="cellIs" dxfId="9967" priority="119" operator="lessThan">
      <formula>0</formula>
    </cfRule>
  </conditionalFormatting>
  <conditionalFormatting sqref="L77">
    <cfRule type="cellIs" dxfId="9966" priority="118" operator="lessThan">
      <formula>0</formula>
    </cfRule>
  </conditionalFormatting>
  <conditionalFormatting sqref="L77">
    <cfRule type="cellIs" dxfId="9965" priority="117" operator="lessThan">
      <formula>0</formula>
    </cfRule>
  </conditionalFormatting>
  <conditionalFormatting sqref="L77">
    <cfRule type="cellIs" dxfId="9964" priority="105" operator="lessThan">
      <formula>0</formula>
    </cfRule>
  </conditionalFormatting>
  <conditionalFormatting sqref="L77">
    <cfRule type="cellIs" dxfId="9963" priority="108" operator="lessThan">
      <formula>0</formula>
    </cfRule>
  </conditionalFormatting>
  <conditionalFormatting sqref="L77">
    <cfRule type="cellIs" dxfId="9962" priority="113" operator="lessThan">
      <formula>0</formula>
    </cfRule>
  </conditionalFormatting>
  <conditionalFormatting sqref="L77">
    <cfRule type="cellIs" dxfId="9961" priority="107" operator="lessThan">
      <formula>0</formula>
    </cfRule>
  </conditionalFormatting>
  <conditionalFormatting sqref="L77">
    <cfRule type="cellIs" dxfId="9960" priority="106" operator="lessThan">
      <formula>0</formula>
    </cfRule>
  </conditionalFormatting>
  <conditionalFormatting sqref="L77">
    <cfRule type="cellIs" dxfId="9959" priority="104" operator="lessThan">
      <formula>0</formula>
    </cfRule>
  </conditionalFormatting>
  <conditionalFormatting sqref="L77">
    <cfRule type="cellIs" dxfId="9958" priority="103" operator="lessThan">
      <formula>0</formula>
    </cfRule>
  </conditionalFormatting>
  <conditionalFormatting sqref="L77">
    <cfRule type="cellIs" dxfId="9957" priority="96" operator="lessThan">
      <formula>0</formula>
    </cfRule>
  </conditionalFormatting>
  <conditionalFormatting sqref="L77">
    <cfRule type="cellIs" dxfId="9956" priority="95" operator="lessThan">
      <formula>0</formula>
    </cfRule>
  </conditionalFormatting>
  <conditionalFormatting sqref="L77">
    <cfRule type="cellIs" dxfId="9955" priority="97" operator="lessThan">
      <formula>0</formula>
    </cfRule>
  </conditionalFormatting>
  <conditionalFormatting sqref="L77">
    <cfRule type="cellIs" dxfId="9954" priority="94" operator="lessThan">
      <formula>0</formula>
    </cfRule>
  </conditionalFormatting>
  <conditionalFormatting sqref="L77">
    <cfRule type="cellIs" dxfId="9953" priority="93" operator="lessThan">
      <formula>0</formula>
    </cfRule>
  </conditionalFormatting>
  <conditionalFormatting sqref="L77">
    <cfRule type="cellIs" dxfId="9952" priority="92" operator="lessThan">
      <formula>0</formula>
    </cfRule>
  </conditionalFormatting>
  <conditionalFormatting sqref="L77">
    <cfRule type="cellIs" dxfId="9951" priority="91" operator="lessThan">
      <formula>0</formula>
    </cfRule>
  </conditionalFormatting>
  <conditionalFormatting sqref="L77">
    <cfRule type="cellIs" dxfId="9950" priority="90" operator="lessThan">
      <formula>0</formula>
    </cfRule>
  </conditionalFormatting>
  <conditionalFormatting sqref="L77">
    <cfRule type="cellIs" dxfId="9949" priority="89" operator="lessThan">
      <formula>0</formula>
    </cfRule>
  </conditionalFormatting>
  <conditionalFormatting sqref="L77">
    <cfRule type="cellIs" dxfId="9948" priority="88" operator="lessThan">
      <formula>0</formula>
    </cfRule>
  </conditionalFormatting>
  <conditionalFormatting sqref="L77">
    <cfRule type="cellIs" dxfId="9947" priority="87" operator="lessThan">
      <formula>0</formula>
    </cfRule>
  </conditionalFormatting>
  <conditionalFormatting sqref="L77">
    <cfRule type="cellIs" dxfId="9946" priority="85" operator="lessThan">
      <formula>0</formula>
    </cfRule>
  </conditionalFormatting>
  <conditionalFormatting sqref="L77">
    <cfRule type="cellIs" dxfId="9945" priority="86" operator="lessThan">
      <formula>0</formula>
    </cfRule>
  </conditionalFormatting>
  <conditionalFormatting sqref="L77">
    <cfRule type="cellIs" dxfId="9944" priority="84" operator="lessThan">
      <formula>0</formula>
    </cfRule>
  </conditionalFormatting>
  <conditionalFormatting sqref="L77">
    <cfRule type="cellIs" dxfId="9943" priority="83" operator="lessThan">
      <formula>0</formula>
    </cfRule>
  </conditionalFormatting>
  <conditionalFormatting sqref="L77">
    <cfRule type="cellIs" dxfId="9942" priority="82" operator="lessThan">
      <formula>0</formula>
    </cfRule>
  </conditionalFormatting>
  <conditionalFormatting sqref="L77">
    <cfRule type="cellIs" dxfId="9941" priority="80" operator="lessThan">
      <formula>0</formula>
    </cfRule>
  </conditionalFormatting>
  <conditionalFormatting sqref="L77">
    <cfRule type="cellIs" dxfId="9940" priority="81" operator="lessThan">
      <formula>0</formula>
    </cfRule>
  </conditionalFormatting>
  <conditionalFormatting sqref="L77">
    <cfRule type="cellIs" dxfId="9939" priority="79" operator="lessThan">
      <formula>0</formula>
    </cfRule>
  </conditionalFormatting>
  <conditionalFormatting sqref="L77">
    <cfRule type="cellIs" dxfId="9938" priority="78" operator="lessThan">
      <formula>0</formula>
    </cfRule>
  </conditionalFormatting>
  <conditionalFormatting sqref="L77">
    <cfRule type="cellIs" dxfId="9937" priority="77" operator="lessThan">
      <formula>0</formula>
    </cfRule>
  </conditionalFormatting>
  <conditionalFormatting sqref="L77">
    <cfRule type="cellIs" dxfId="9936" priority="75" operator="lessThan">
      <formula>0</formula>
    </cfRule>
  </conditionalFormatting>
  <conditionalFormatting sqref="L77">
    <cfRule type="cellIs" dxfId="9935" priority="76" operator="lessThan">
      <formula>0</formula>
    </cfRule>
  </conditionalFormatting>
  <conditionalFormatting sqref="L77">
    <cfRule type="cellIs" dxfId="9934" priority="74" operator="lessThan">
      <formula>0</formula>
    </cfRule>
  </conditionalFormatting>
  <conditionalFormatting sqref="L77">
    <cfRule type="cellIs" dxfId="9933" priority="73" operator="lessThan">
      <formula>0</formula>
    </cfRule>
  </conditionalFormatting>
  <conditionalFormatting sqref="L77">
    <cfRule type="cellIs" dxfId="9932" priority="71" operator="lessThan">
      <formula>0</formula>
    </cfRule>
  </conditionalFormatting>
  <conditionalFormatting sqref="L77">
    <cfRule type="cellIs" dxfId="9931" priority="72" operator="lessThan">
      <formula>0</formula>
    </cfRule>
  </conditionalFormatting>
  <conditionalFormatting sqref="L77">
    <cfRule type="cellIs" dxfId="9930" priority="70" operator="lessThan">
      <formula>0</formula>
    </cfRule>
  </conditionalFormatting>
  <conditionalFormatting sqref="L77">
    <cfRule type="cellIs" dxfId="9929" priority="69" operator="lessThan">
      <formula>0</formula>
    </cfRule>
  </conditionalFormatting>
  <conditionalFormatting sqref="L77">
    <cfRule type="cellIs" dxfId="9928" priority="68" operator="lessThan">
      <formula>0</formula>
    </cfRule>
  </conditionalFormatting>
  <conditionalFormatting sqref="L77">
    <cfRule type="cellIs" dxfId="9927" priority="66" operator="lessThan">
      <formula>0</formula>
    </cfRule>
  </conditionalFormatting>
  <conditionalFormatting sqref="L77">
    <cfRule type="cellIs" dxfId="9926" priority="67" operator="lessThan">
      <formula>0</formula>
    </cfRule>
  </conditionalFormatting>
  <conditionalFormatting sqref="L77">
    <cfRule type="cellIs" dxfId="9925" priority="65" operator="lessThan">
      <formula>0</formula>
    </cfRule>
  </conditionalFormatting>
  <conditionalFormatting sqref="L77">
    <cfRule type="cellIs" dxfId="9924" priority="38" operator="lessThan">
      <formula>0</formula>
    </cfRule>
  </conditionalFormatting>
  <conditionalFormatting sqref="L77">
    <cfRule type="cellIs" dxfId="9923" priority="37" operator="lessThan">
      <formula>0</formula>
    </cfRule>
  </conditionalFormatting>
  <conditionalFormatting sqref="L77">
    <cfRule type="cellIs" dxfId="9922" priority="35" operator="lessThan">
      <formula>0</formula>
    </cfRule>
  </conditionalFormatting>
  <conditionalFormatting sqref="L77">
    <cfRule type="cellIs" dxfId="9921" priority="36" operator="lessThan">
      <formula>0</formula>
    </cfRule>
  </conditionalFormatting>
  <conditionalFormatting sqref="L77">
    <cfRule type="cellIs" dxfId="9920" priority="34" operator="lessThan">
      <formula>0</formula>
    </cfRule>
  </conditionalFormatting>
  <conditionalFormatting sqref="L77">
    <cfRule type="cellIs" dxfId="9919" priority="51" operator="lessThan">
      <formula>0</formula>
    </cfRule>
  </conditionalFormatting>
  <conditionalFormatting sqref="L77">
    <cfRule type="cellIs" dxfId="9918" priority="52" operator="lessThan">
      <formula>0</formula>
    </cfRule>
  </conditionalFormatting>
  <conditionalFormatting sqref="L77">
    <cfRule type="cellIs" dxfId="9917" priority="50" operator="lessThan">
      <formula>0</formula>
    </cfRule>
  </conditionalFormatting>
  <conditionalFormatting sqref="L77">
    <cfRule type="cellIs" dxfId="9916" priority="63" operator="lessThan">
      <formula>0</formula>
    </cfRule>
  </conditionalFormatting>
  <conditionalFormatting sqref="L77">
    <cfRule type="cellIs" dxfId="9915" priority="48" operator="lessThan">
      <formula>0</formula>
    </cfRule>
  </conditionalFormatting>
  <conditionalFormatting sqref="L77">
    <cfRule type="cellIs" dxfId="9914" priority="46" operator="lessThan">
      <formula>0</formula>
    </cfRule>
  </conditionalFormatting>
  <conditionalFormatting sqref="L77">
    <cfRule type="cellIs" dxfId="9913" priority="47" operator="lessThan">
      <formula>0</formula>
    </cfRule>
  </conditionalFormatting>
  <conditionalFormatting sqref="L77">
    <cfRule type="cellIs" dxfId="9912" priority="45" operator="lessThan">
      <formula>0</formula>
    </cfRule>
  </conditionalFormatting>
  <conditionalFormatting sqref="M77">
    <cfRule type="cellIs" dxfId="9911" priority="64" operator="lessThan">
      <formula>0</formula>
    </cfRule>
  </conditionalFormatting>
  <conditionalFormatting sqref="L77">
    <cfRule type="cellIs" dxfId="9910" priority="61" operator="lessThan">
      <formula>0</formula>
    </cfRule>
  </conditionalFormatting>
  <conditionalFormatting sqref="L77">
    <cfRule type="cellIs" dxfId="9909" priority="60" operator="lessThan">
      <formula>0</formula>
    </cfRule>
  </conditionalFormatting>
  <conditionalFormatting sqref="L77">
    <cfRule type="cellIs" dxfId="9908" priority="62" operator="lessThan">
      <formula>0</formula>
    </cfRule>
  </conditionalFormatting>
  <conditionalFormatting sqref="L77">
    <cfRule type="cellIs" dxfId="9907" priority="59" operator="lessThan">
      <formula>0</formula>
    </cfRule>
  </conditionalFormatting>
  <conditionalFormatting sqref="L77">
    <cfRule type="cellIs" dxfId="9906" priority="58" operator="lessThan">
      <formula>0</formula>
    </cfRule>
  </conditionalFormatting>
  <conditionalFormatting sqref="L77">
    <cfRule type="cellIs" dxfId="9905" priority="57" operator="lessThan">
      <formula>0</formula>
    </cfRule>
  </conditionalFormatting>
  <conditionalFormatting sqref="L77">
    <cfRule type="cellIs" dxfId="9904" priority="56" operator="lessThan">
      <formula>0</formula>
    </cfRule>
  </conditionalFormatting>
  <conditionalFormatting sqref="L77">
    <cfRule type="cellIs" dxfId="9903" priority="55" operator="lessThan">
      <formula>0</formula>
    </cfRule>
  </conditionalFormatting>
  <conditionalFormatting sqref="L77">
    <cfRule type="cellIs" dxfId="9902" priority="54" operator="lessThan">
      <formula>0</formula>
    </cfRule>
  </conditionalFormatting>
  <conditionalFormatting sqref="L77">
    <cfRule type="cellIs" dxfId="9901" priority="53" operator="lessThan">
      <formula>0</formula>
    </cfRule>
  </conditionalFormatting>
  <conditionalFormatting sqref="L77">
    <cfRule type="cellIs" dxfId="9900" priority="41" operator="lessThan">
      <formula>0</formula>
    </cfRule>
  </conditionalFormatting>
  <conditionalFormatting sqref="L77">
    <cfRule type="cellIs" dxfId="9899" priority="44" operator="lessThan">
      <formula>0</formula>
    </cfRule>
  </conditionalFormatting>
  <conditionalFormatting sqref="L77">
    <cfRule type="cellIs" dxfId="9898" priority="49" operator="lessThan">
      <formula>0</formula>
    </cfRule>
  </conditionalFormatting>
  <conditionalFormatting sqref="L77">
    <cfRule type="cellIs" dxfId="9897" priority="43" operator="lessThan">
      <formula>0</formula>
    </cfRule>
  </conditionalFormatting>
  <conditionalFormatting sqref="L77">
    <cfRule type="cellIs" dxfId="9896" priority="42" operator="lessThan">
      <formula>0</formula>
    </cfRule>
  </conditionalFormatting>
  <conditionalFormatting sqref="L77">
    <cfRule type="cellIs" dxfId="9895" priority="40" operator="lessThan">
      <formula>0</formula>
    </cfRule>
  </conditionalFormatting>
  <conditionalFormatting sqref="L77">
    <cfRule type="cellIs" dxfId="9894" priority="39" operator="lessThan">
      <formula>0</formula>
    </cfRule>
  </conditionalFormatting>
  <conditionalFormatting sqref="L77">
    <cfRule type="cellIs" dxfId="9893" priority="32" operator="lessThan">
      <formula>0</formula>
    </cfRule>
  </conditionalFormatting>
  <conditionalFormatting sqref="L77">
    <cfRule type="cellIs" dxfId="9892" priority="31" operator="lessThan">
      <formula>0</formula>
    </cfRule>
  </conditionalFormatting>
  <conditionalFormatting sqref="L77">
    <cfRule type="cellIs" dxfId="9891" priority="33" operator="lessThan">
      <formula>0</formula>
    </cfRule>
  </conditionalFormatting>
  <conditionalFormatting sqref="L77">
    <cfRule type="cellIs" dxfId="9890" priority="30" operator="lessThan">
      <formula>0</formula>
    </cfRule>
  </conditionalFormatting>
  <conditionalFormatting sqref="L77">
    <cfRule type="cellIs" dxfId="9889" priority="29" operator="lessThan">
      <formula>0</formula>
    </cfRule>
  </conditionalFormatting>
  <conditionalFormatting sqref="L77">
    <cfRule type="cellIs" dxfId="9888" priority="28" operator="lessThan">
      <formula>0</formula>
    </cfRule>
  </conditionalFormatting>
  <conditionalFormatting sqref="L77">
    <cfRule type="cellIs" dxfId="9887" priority="27" operator="lessThan">
      <formula>0</formula>
    </cfRule>
  </conditionalFormatting>
  <conditionalFormatting sqref="L77">
    <cfRule type="cellIs" dxfId="9886" priority="26" operator="lessThan">
      <formula>0</formula>
    </cfRule>
  </conditionalFormatting>
  <conditionalFormatting sqref="L77">
    <cfRule type="cellIs" dxfId="9885" priority="25" operator="lessThan">
      <formula>0</formula>
    </cfRule>
  </conditionalFormatting>
  <conditionalFormatting sqref="L77">
    <cfRule type="cellIs" dxfId="9884" priority="24" operator="lessThan">
      <formula>0</formula>
    </cfRule>
  </conditionalFormatting>
  <conditionalFormatting sqref="L77">
    <cfRule type="cellIs" dxfId="9883" priority="23" operator="lessThan">
      <formula>0</formula>
    </cfRule>
  </conditionalFormatting>
  <conditionalFormatting sqref="L77">
    <cfRule type="cellIs" dxfId="9882" priority="21" operator="lessThan">
      <formula>0</formula>
    </cfRule>
  </conditionalFormatting>
  <conditionalFormatting sqref="L77">
    <cfRule type="cellIs" dxfId="9881" priority="22" operator="lessThan">
      <formula>0</formula>
    </cfRule>
  </conditionalFormatting>
  <conditionalFormatting sqref="L77">
    <cfRule type="cellIs" dxfId="9880" priority="20" operator="lessThan">
      <formula>0</formula>
    </cfRule>
  </conditionalFormatting>
  <conditionalFormatting sqref="L77">
    <cfRule type="cellIs" dxfId="9879" priority="19" operator="lessThan">
      <formula>0</formula>
    </cfRule>
  </conditionalFormatting>
  <conditionalFormatting sqref="L77">
    <cfRule type="cellIs" dxfId="9878" priority="18" operator="lessThan">
      <formula>0</formula>
    </cfRule>
  </conditionalFormatting>
  <conditionalFormatting sqref="L77">
    <cfRule type="cellIs" dxfId="9877" priority="16" operator="lessThan">
      <formula>0</formula>
    </cfRule>
  </conditionalFormatting>
  <conditionalFormatting sqref="L77">
    <cfRule type="cellIs" dxfId="9876" priority="17" operator="lessThan">
      <formula>0</formula>
    </cfRule>
  </conditionalFormatting>
  <conditionalFormatting sqref="L77">
    <cfRule type="cellIs" dxfId="9875" priority="15" operator="lessThan">
      <formula>0</formula>
    </cfRule>
  </conditionalFormatting>
  <conditionalFormatting sqref="L77">
    <cfRule type="cellIs" dxfId="9874" priority="14" operator="lessThan">
      <formula>0</formula>
    </cfRule>
  </conditionalFormatting>
  <conditionalFormatting sqref="L77">
    <cfRule type="cellIs" dxfId="9873" priority="13" operator="lessThan">
      <formula>0</formula>
    </cfRule>
  </conditionalFormatting>
  <conditionalFormatting sqref="L77">
    <cfRule type="cellIs" dxfId="9872" priority="11" operator="lessThan">
      <formula>0</formula>
    </cfRule>
  </conditionalFormatting>
  <conditionalFormatting sqref="L77">
    <cfRule type="cellIs" dxfId="9871" priority="12" operator="lessThan">
      <formula>0</formula>
    </cfRule>
  </conditionalFormatting>
  <conditionalFormatting sqref="L77">
    <cfRule type="cellIs" dxfId="9870" priority="10" operator="lessThan">
      <formula>0</formula>
    </cfRule>
  </conditionalFormatting>
  <conditionalFormatting sqref="L77">
    <cfRule type="cellIs" dxfId="9869" priority="9" operator="lessThan">
      <formula>0</formula>
    </cfRule>
  </conditionalFormatting>
  <conditionalFormatting sqref="L77">
    <cfRule type="cellIs" dxfId="9868" priority="7" operator="lessThan">
      <formula>0</formula>
    </cfRule>
  </conditionalFormatting>
  <conditionalFormatting sqref="L77">
    <cfRule type="cellIs" dxfId="9867" priority="8" operator="lessThan">
      <formula>0</formula>
    </cfRule>
  </conditionalFormatting>
  <conditionalFormatting sqref="L77">
    <cfRule type="cellIs" dxfId="9866" priority="6" operator="lessThan">
      <formula>0</formula>
    </cfRule>
  </conditionalFormatting>
  <conditionalFormatting sqref="L77">
    <cfRule type="cellIs" dxfId="9865" priority="5" operator="lessThan">
      <formula>0</formula>
    </cfRule>
  </conditionalFormatting>
  <conditionalFormatting sqref="L77">
    <cfRule type="cellIs" dxfId="9864" priority="4" operator="lessThan">
      <formula>0</formula>
    </cfRule>
  </conditionalFormatting>
  <conditionalFormatting sqref="L77">
    <cfRule type="cellIs" dxfId="9863" priority="2" operator="lessThan">
      <formula>0</formula>
    </cfRule>
  </conditionalFormatting>
  <conditionalFormatting sqref="L77">
    <cfRule type="cellIs" dxfId="9862" priority="3" operator="lessThan">
      <formula>0</formula>
    </cfRule>
  </conditionalFormatting>
  <conditionalFormatting sqref="L77">
    <cfRule type="cellIs" dxfId="9861" priority="1" operator="lessThan">
      <formula>0</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G26"/>
  <sheetViews>
    <sheetView topLeftCell="A13" workbookViewId="0">
      <selection activeCell="D30" sqref="D30"/>
    </sheetView>
  </sheetViews>
  <sheetFormatPr baseColWidth="10" defaultColWidth="11.42578125" defaultRowHeight="15" x14ac:dyDescent="0.25"/>
  <cols>
    <col min="4" max="4" width="13.140625" bestFit="1" customWidth="1"/>
  </cols>
  <sheetData>
    <row r="2" spans="2:7" x14ac:dyDescent="0.25">
      <c r="C2" t="s">
        <v>498</v>
      </c>
      <c r="D2" t="s">
        <v>177</v>
      </c>
      <c r="E2" t="s">
        <v>492</v>
      </c>
      <c r="F2" t="s">
        <v>497</v>
      </c>
      <c r="G2" t="s">
        <v>496</v>
      </c>
    </row>
    <row r="3" spans="2:7" x14ac:dyDescent="0.25">
      <c r="B3" s="39" t="s">
        <v>499</v>
      </c>
      <c r="C3" s="4">
        <v>1.32E-2</v>
      </c>
      <c r="D3" s="4">
        <v>3.15E-2</v>
      </c>
      <c r="E3" s="4">
        <v>6.4999999999999997E-3</v>
      </c>
      <c r="F3" s="4">
        <v>6.4000000000000003E-3</v>
      </c>
      <c r="G3" s="4">
        <v>-1E-3</v>
      </c>
    </row>
    <row r="4" spans="2:7" x14ac:dyDescent="0.25">
      <c r="B4" s="39" t="s">
        <v>500</v>
      </c>
      <c r="C4" s="4">
        <v>9.9000000000000008E-3</v>
      </c>
      <c r="D4" s="4">
        <v>2.63E-2</v>
      </c>
      <c r="E4" s="4">
        <v>6.4999999999999997E-3</v>
      </c>
      <c r="F4" s="4">
        <v>3.0000000000000001E-3</v>
      </c>
      <c r="G4" s="4">
        <v>-2.2000000000000001E-3</v>
      </c>
    </row>
    <row r="5" spans="2:7" x14ac:dyDescent="0.25">
      <c r="B5" s="39" t="s">
        <v>501</v>
      </c>
      <c r="C5" s="4">
        <v>1.17E-2</v>
      </c>
      <c r="D5" s="4">
        <v>4.3499999999999997E-2</v>
      </c>
      <c r="E5" s="4">
        <v>9.7999999999999997E-3</v>
      </c>
      <c r="F5" s="4">
        <v>-4.0000000000000001E-3</v>
      </c>
      <c r="G5" s="4">
        <v>-5.1999999999999998E-3</v>
      </c>
    </row>
    <row r="6" spans="2:7" x14ac:dyDescent="0.25">
      <c r="B6" s="39" t="s">
        <v>502</v>
      </c>
      <c r="C6" s="4">
        <v>1.34E-2</v>
      </c>
      <c r="D6" s="4">
        <v>4.3700000000000003E-2</v>
      </c>
      <c r="E6" s="4">
        <v>2.2000000000000001E-3</v>
      </c>
      <c r="F6" s="4">
        <v>-5.9999999999999995E-4</v>
      </c>
      <c r="G6" s="4">
        <v>-3.8E-3</v>
      </c>
    </row>
    <row r="7" spans="2:7" x14ac:dyDescent="0.25">
      <c r="B7" s="39" t="s">
        <v>310</v>
      </c>
      <c r="C7" s="4">
        <v>2.1100000000000001E-2</v>
      </c>
      <c r="D7" s="4">
        <v>2.9499999999999998E-2</v>
      </c>
      <c r="E7" s="4">
        <v>0.02</v>
      </c>
      <c r="F7" s="4">
        <v>1.8499999999999999E-2</v>
      </c>
      <c r="G7" s="4">
        <v>2.7000000000000001E-3</v>
      </c>
    </row>
    <row r="8" spans="2:7" x14ac:dyDescent="0.25">
      <c r="B8" s="39" t="s">
        <v>311</v>
      </c>
      <c r="C8" s="4">
        <v>1.4E-2</v>
      </c>
      <c r="D8" s="4">
        <v>2.3900000000000001E-2</v>
      </c>
      <c r="E8" s="4">
        <v>2.06E-2</v>
      </c>
      <c r="F8" s="4">
        <v>8.0000000000000002E-3</v>
      </c>
      <c r="G8" s="4">
        <v>2.3999999999999998E-3</v>
      </c>
    </row>
    <row r="9" spans="2:7" x14ac:dyDescent="0.25">
      <c r="B9" s="39" t="s">
        <v>312</v>
      </c>
      <c r="C9" s="4">
        <v>8.9999999999999998E-4</v>
      </c>
      <c r="D9" s="4">
        <v>-9.2999999999999992E-3</v>
      </c>
      <c r="E9" s="4">
        <v>1.7399999999999999E-2</v>
      </c>
      <c r="F9" s="4">
        <v>5.1000000000000004E-3</v>
      </c>
      <c r="G9" s="4">
        <v>-3.0999999999999999E-3</v>
      </c>
    </row>
    <row r="10" spans="2:7" x14ac:dyDescent="0.25">
      <c r="B10" s="39" t="s">
        <v>313</v>
      </c>
      <c r="C10" s="4">
        <v>1.6500000000000001E-2</v>
      </c>
      <c r="D10" s="4">
        <v>4.41E-2</v>
      </c>
      <c r="E10" s="4">
        <v>9.5999999999999992E-3</v>
      </c>
      <c r="F10" s="4">
        <v>2.3E-3</v>
      </c>
      <c r="G10" s="4">
        <v>1.4E-3</v>
      </c>
    </row>
    <row r="11" spans="2:7" x14ac:dyDescent="0.25">
      <c r="B11" s="39" t="s">
        <v>314</v>
      </c>
      <c r="C11" s="4">
        <v>2.4799999999999999E-2</v>
      </c>
      <c r="D11" s="4">
        <v>3.8600000000000002E-2</v>
      </c>
      <c r="E11" s="4">
        <v>1.9E-2</v>
      </c>
      <c r="F11" s="4">
        <v>2.1100000000000001E-2</v>
      </c>
      <c r="G11" s="4">
        <v>-7.7999999999999996E-3</v>
      </c>
    </row>
    <row r="12" spans="2:7" x14ac:dyDescent="0.25">
      <c r="B12" s="39" t="s">
        <v>315</v>
      </c>
      <c r="C12" s="4">
        <v>-3.3E-3</v>
      </c>
      <c r="D12" s="4">
        <v>-1.2500000000000001E-2</v>
      </c>
      <c r="E12" s="4">
        <v>1.4E-3</v>
      </c>
      <c r="F12" s="4">
        <v>1.8E-3</v>
      </c>
      <c r="G12" s="4">
        <v>-1.4E-3</v>
      </c>
    </row>
    <row r="13" spans="2:7" x14ac:dyDescent="0.25">
      <c r="B13" s="39" t="s">
        <v>316</v>
      </c>
      <c r="C13" s="4">
        <v>1.5E-3</v>
      </c>
      <c r="D13" s="4">
        <v>9.9000000000000008E-3</v>
      </c>
      <c r="E13" s="4">
        <v>-1.0999999999999999E-2</v>
      </c>
      <c r="F13" s="4">
        <v>-1.2999999999999999E-3</v>
      </c>
      <c r="G13" s="4">
        <v>-2.5000000000000001E-3</v>
      </c>
    </row>
    <row r="14" spans="2:7" x14ac:dyDescent="0.25">
      <c r="B14" s="39" t="s">
        <v>317</v>
      </c>
      <c r="C14" s="4">
        <v>5.0000000000000001E-3</v>
      </c>
      <c r="D14" s="4">
        <v>1.6E-2</v>
      </c>
      <c r="E14" s="4">
        <v>-1.29E-2</v>
      </c>
      <c r="F14" s="4">
        <v>1.9E-3</v>
      </c>
      <c r="G14" s="4">
        <v>-2.8999999999999998E-3</v>
      </c>
    </row>
    <row r="15" spans="2:7" x14ac:dyDescent="0.25">
      <c r="B15" s="39" t="s">
        <v>318</v>
      </c>
      <c r="C15" s="4">
        <v>9.4000000000000004E-3</v>
      </c>
      <c r="D15" s="4">
        <v>1.9199999999999998E-2</v>
      </c>
      <c r="E15" s="4">
        <v>1.2200000000000001E-2</v>
      </c>
      <c r="F15" s="4">
        <v>3.0999999999999999E-3</v>
      </c>
      <c r="G15" s="4">
        <v>2.2000000000000001E-3</v>
      </c>
    </row>
    <row r="16" spans="2:7" x14ac:dyDescent="0.25">
      <c r="B16" s="39" t="s">
        <v>319</v>
      </c>
      <c r="C16" s="4">
        <v>-1.6E-2</v>
      </c>
      <c r="D16" s="4">
        <v>-2.3300000000000001E-2</v>
      </c>
      <c r="E16" s="4">
        <v>1.9E-3</v>
      </c>
      <c r="F16" s="4">
        <v>-1.6199999999999999E-2</v>
      </c>
      <c r="G16" s="4">
        <v>1E-4</v>
      </c>
    </row>
    <row r="17" spans="2:7" x14ac:dyDescent="0.25">
      <c r="B17" s="39" t="s">
        <v>320</v>
      </c>
      <c r="C17" s="4">
        <v>1E-4</v>
      </c>
      <c r="D17" s="4">
        <v>1.7399999999999999E-2</v>
      </c>
      <c r="E17" s="4">
        <v>-1.2999999999999999E-3</v>
      </c>
      <c r="F17" s="4">
        <v>-1.18E-2</v>
      </c>
      <c r="G17" s="4">
        <v>1.9E-3</v>
      </c>
    </row>
    <row r="18" spans="2:7" x14ac:dyDescent="0.25">
      <c r="B18" s="39" t="s">
        <v>321</v>
      </c>
      <c r="C18" s="4">
        <v>-2.0000000000000001E-4</v>
      </c>
      <c r="D18" s="4">
        <v>-2.8999999999999998E-3</v>
      </c>
      <c r="E18" s="4">
        <v>-6.9999999999999999E-4</v>
      </c>
      <c r="F18" s="4">
        <v>1.8E-3</v>
      </c>
      <c r="G18" s="4">
        <v>4.0000000000000002E-4</v>
      </c>
    </row>
    <row r="19" spans="2:7" x14ac:dyDescent="0.25">
      <c r="B19" s="39" t="s">
        <v>322</v>
      </c>
      <c r="C19" s="4">
        <v>1.4800000000000001E-2</v>
      </c>
      <c r="D19" s="4">
        <v>1.15E-2</v>
      </c>
      <c r="E19" s="4">
        <v>1.12E-2</v>
      </c>
      <c r="F19" s="4">
        <v>1.9E-2</v>
      </c>
      <c r="G19" s="4">
        <v>6.7999999999999996E-3</v>
      </c>
    </row>
    <row r="20" spans="2:7" x14ac:dyDescent="0.25">
      <c r="B20" s="39" t="s">
        <v>324</v>
      </c>
      <c r="C20" s="4">
        <v>-1.2999999999999999E-3</v>
      </c>
      <c r="D20" s="4">
        <v>8.2000000000000007E-3</v>
      </c>
      <c r="E20" s="4">
        <v>-2.0000000000000001E-4</v>
      </c>
      <c r="F20" s="4">
        <v>-8.8000000000000005E-3</v>
      </c>
      <c r="G20" s="4">
        <v>2.5999999999999999E-3</v>
      </c>
    </row>
    <row r="21" spans="2:7" x14ac:dyDescent="0.25">
      <c r="B21" s="39" t="s">
        <v>325</v>
      </c>
      <c r="C21" s="4">
        <v>1.2999999999999999E-3</v>
      </c>
      <c r="D21" s="4">
        <v>-1.6999999999999999E-3</v>
      </c>
      <c r="E21" s="4">
        <v>-6.8999999999999999E-3</v>
      </c>
      <c r="F21" s="4">
        <v>5.1000000000000004E-3</v>
      </c>
      <c r="G21" s="4">
        <v>0</v>
      </c>
    </row>
    <row r="22" spans="2:7" x14ac:dyDescent="0.25">
      <c r="B22" s="39" t="s">
        <v>326</v>
      </c>
      <c r="C22" s="4">
        <v>1.01E-2</v>
      </c>
      <c r="D22" s="4">
        <v>-1.2500000000000001E-2</v>
      </c>
      <c r="E22" s="4">
        <v>2.5999999999999999E-3</v>
      </c>
      <c r="F22" s="4">
        <v>2.7799999999999998E-2</v>
      </c>
      <c r="G22" s="4">
        <v>8.6E-3</v>
      </c>
    </row>
    <row r="23" spans="2:7" x14ac:dyDescent="0.25">
      <c r="B23" s="39" t="s">
        <v>327</v>
      </c>
      <c r="C23" s="4">
        <v>4.4000000000000003E-3</v>
      </c>
      <c r="D23" s="4">
        <v>-6.1899999999999997E-2</v>
      </c>
      <c r="E23" s="4">
        <v>1.84E-2</v>
      </c>
      <c r="F23" s="4">
        <v>4.3099999999999999E-2</v>
      </c>
      <c r="G23" s="4">
        <v>3.56E-2</v>
      </c>
    </row>
    <row r="24" spans="2:7" x14ac:dyDescent="0.25">
      <c r="B24" s="39" t="s">
        <v>329</v>
      </c>
      <c r="C24" s="4">
        <v>6.7999999999999996E-3</v>
      </c>
      <c r="D24" s="4">
        <v>1.5299999999999999E-2</v>
      </c>
      <c r="E24" s="4">
        <v>1.47E-2</v>
      </c>
      <c r="F24" s="4">
        <v>-1.2999999999999999E-3</v>
      </c>
      <c r="G24" s="4">
        <v>1.7999999999999999E-2</v>
      </c>
    </row>
    <row r="25" spans="2:7" x14ac:dyDescent="0.25">
      <c r="B25" s="39" t="s">
        <v>330</v>
      </c>
      <c r="C25" s="4">
        <v>1.35E-2</v>
      </c>
      <c r="D25" s="4">
        <v>-1.61E-2</v>
      </c>
      <c r="E25" s="4">
        <v>2.3300000000000001E-2</v>
      </c>
      <c r="F25" s="4">
        <v>2.7199999999999998E-2</v>
      </c>
      <c r="G25" s="4">
        <v>3.5299999999999998E-2</v>
      </c>
    </row>
    <row r="26" spans="2:7" x14ac:dyDescent="0.25">
      <c r="B26" s="39" t="s">
        <v>331</v>
      </c>
      <c r="C26" s="4">
        <v>3.8999999999999998E-3</v>
      </c>
      <c r="D26" s="4">
        <v>-2.4E-2</v>
      </c>
      <c r="E26" s="4">
        <v>1.9300000000000001E-2</v>
      </c>
      <c r="F26" s="4">
        <v>1.5800000000000002E-2</v>
      </c>
      <c r="G26" s="4">
        <v>1.8599999999999998E-2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212"/>
  <sheetViews>
    <sheetView showGridLines="0" zoomScale="80" zoomScaleNormal="80" workbookViewId="0">
      <selection activeCell="B3" sqref="B3"/>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5" width="14.2851562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2.7109375" style="217" customWidth="1"/>
    <col min="15" max="16384" width="11.42578125" style="217"/>
  </cols>
  <sheetData>
    <row r="1" spans="1:17" ht="15" customHeight="1" x14ac:dyDescent="0.2">
      <c r="A1" s="608" t="s">
        <v>503</v>
      </c>
      <c r="B1" s="608"/>
      <c r="C1" s="608"/>
      <c r="D1" s="608"/>
      <c r="E1" s="608"/>
      <c r="F1" s="608"/>
      <c r="G1" s="608"/>
      <c r="H1" s="608"/>
      <c r="I1" s="608"/>
      <c r="J1" s="608"/>
      <c r="K1" s="608"/>
      <c r="L1" s="608"/>
      <c r="M1" s="608"/>
      <c r="N1" s="608"/>
      <c r="O1" s="608"/>
      <c r="P1" s="608"/>
      <c r="Q1" s="608"/>
    </row>
    <row r="2" spans="1:17" ht="15" customHeight="1" x14ac:dyDescent="0.2">
      <c r="A2" s="608"/>
      <c r="B2" s="608"/>
      <c r="C2" s="608"/>
      <c r="D2" s="608"/>
      <c r="E2" s="608"/>
      <c r="F2" s="608"/>
      <c r="G2" s="608"/>
      <c r="H2" s="608"/>
      <c r="I2" s="608"/>
      <c r="J2" s="608"/>
      <c r="K2" s="608"/>
      <c r="L2" s="608"/>
      <c r="M2" s="608"/>
      <c r="N2" s="608"/>
      <c r="O2" s="608"/>
      <c r="P2" s="608"/>
      <c r="Q2" s="608"/>
    </row>
    <row r="3" spans="1:17" x14ac:dyDescent="0.2">
      <c r="B3" s="219"/>
      <c r="M3" s="428" t="s">
        <v>4</v>
      </c>
      <c r="N3" s="220"/>
      <c r="O3" s="428" t="s">
        <v>988</v>
      </c>
      <c r="P3" s="220"/>
    </row>
    <row r="5" spans="1:17" ht="27.75" customHeight="1" x14ac:dyDescent="0.2">
      <c r="B5" s="613" t="s">
        <v>504</v>
      </c>
      <c r="C5" s="613" t="s">
        <v>884</v>
      </c>
      <c r="D5" s="615" t="s">
        <v>505</v>
      </c>
      <c r="E5" s="615" t="s">
        <v>11</v>
      </c>
    </row>
    <row r="6" spans="1:17" ht="27.75" customHeight="1" thickBot="1" x14ac:dyDescent="0.25">
      <c r="B6" s="657"/>
      <c r="C6" s="657"/>
      <c r="D6" s="614"/>
      <c r="E6" s="614"/>
    </row>
    <row r="7" spans="1:17" ht="18" hidden="1" customHeight="1" x14ac:dyDescent="0.2">
      <c r="B7" s="407">
        <v>43191</v>
      </c>
      <c r="C7" s="408">
        <v>8363.1404244620062</v>
      </c>
      <c r="D7" s="409" t="s">
        <v>506</v>
      </c>
      <c r="E7" s="410">
        <v>0</v>
      </c>
    </row>
    <row r="8" spans="1:17" ht="17.25" hidden="1" customHeight="1" x14ac:dyDescent="0.2">
      <c r="B8" s="407">
        <v>43221</v>
      </c>
      <c r="C8" s="408">
        <v>8450.51</v>
      </c>
      <c r="D8" s="409">
        <f t="shared" ref="D8:D13" si="0">+C8-C7</f>
        <v>87.369575537994024</v>
      </c>
      <c r="E8" s="410">
        <f t="shared" ref="E8:E13" si="1">+(C8-C7)/C7</f>
        <v>1.0446981768049701E-2</v>
      </c>
    </row>
    <row r="9" spans="1:17" ht="17.25" hidden="1" customHeight="1" x14ac:dyDescent="0.2">
      <c r="B9" s="407">
        <v>43252</v>
      </c>
      <c r="C9" s="408">
        <v>8610.4599999999991</v>
      </c>
      <c r="D9" s="409">
        <f t="shared" si="0"/>
        <v>159.94999999999891</v>
      </c>
      <c r="E9" s="410">
        <f t="shared" si="1"/>
        <v>1.8927851691791252E-2</v>
      </c>
    </row>
    <row r="10" spans="1:17" ht="15" hidden="1" x14ac:dyDescent="0.2">
      <c r="B10" s="407">
        <v>43282</v>
      </c>
      <c r="C10" s="408">
        <v>8610.4599999999991</v>
      </c>
      <c r="D10" s="409">
        <f t="shared" si="0"/>
        <v>0</v>
      </c>
      <c r="E10" s="410">
        <f t="shared" si="1"/>
        <v>0</v>
      </c>
    </row>
    <row r="11" spans="1:17" ht="15" hidden="1" x14ac:dyDescent="0.2">
      <c r="B11" s="407">
        <v>43313</v>
      </c>
      <c r="C11" s="408">
        <v>8610.4599999999991</v>
      </c>
      <c r="D11" s="409">
        <f t="shared" si="0"/>
        <v>0</v>
      </c>
      <c r="E11" s="410">
        <f t="shared" si="1"/>
        <v>0</v>
      </c>
    </row>
    <row r="12" spans="1:17" ht="15" hidden="1" x14ac:dyDescent="0.2">
      <c r="B12" s="407">
        <v>43344</v>
      </c>
      <c r="C12" s="408">
        <v>8714.9598354220052</v>
      </c>
      <c r="D12" s="409">
        <f t="shared" si="0"/>
        <v>104.49983542200607</v>
      </c>
      <c r="E12" s="410">
        <f t="shared" si="1"/>
        <v>1.2136382425794451E-2</v>
      </c>
    </row>
    <row r="13" spans="1:17" ht="15" hidden="1" x14ac:dyDescent="0.2">
      <c r="B13" s="407">
        <v>43374</v>
      </c>
      <c r="C13" s="408">
        <v>8822</v>
      </c>
      <c r="D13" s="409">
        <f t="shared" si="0"/>
        <v>107.0401645779948</v>
      </c>
      <c r="E13" s="410">
        <f t="shared" si="1"/>
        <v>1.2282347434686897E-2</v>
      </c>
    </row>
    <row r="14" spans="1:17" ht="15" hidden="1" x14ac:dyDescent="0.2">
      <c r="B14" s="407">
        <v>43405</v>
      </c>
      <c r="C14" s="408">
        <v>8916</v>
      </c>
      <c r="D14" s="409">
        <f t="shared" ref="D14:D19" si="2">+C14-C13</f>
        <v>94</v>
      </c>
      <c r="E14" s="410">
        <f t="shared" ref="E14:E19" si="3">+(C14-C13)/C13</f>
        <v>1.0655180231240081E-2</v>
      </c>
    </row>
    <row r="15" spans="1:17" ht="15" hidden="1" x14ac:dyDescent="0.2">
      <c r="B15" s="407">
        <v>43435</v>
      </c>
      <c r="C15" s="408">
        <v>8916</v>
      </c>
      <c r="D15" s="409">
        <f t="shared" si="2"/>
        <v>0</v>
      </c>
      <c r="E15" s="410">
        <f t="shared" si="3"/>
        <v>0</v>
      </c>
    </row>
    <row r="16" spans="1:17" ht="15" hidden="1" x14ac:dyDescent="0.2">
      <c r="B16" s="407">
        <v>43466</v>
      </c>
      <c r="C16" s="408">
        <v>8865</v>
      </c>
      <c r="D16" s="409">
        <f t="shared" si="2"/>
        <v>-51</v>
      </c>
      <c r="E16" s="410">
        <f t="shared" si="3"/>
        <v>-5.7200538358008072E-3</v>
      </c>
    </row>
    <row r="17" spans="2:19" ht="15" hidden="1" x14ac:dyDescent="0.2">
      <c r="B17" s="407">
        <v>43497</v>
      </c>
      <c r="C17" s="408">
        <v>8974.9379978907891</v>
      </c>
      <c r="D17" s="409">
        <f t="shared" si="2"/>
        <v>109.93799789078912</v>
      </c>
      <c r="E17" s="410">
        <f t="shared" si="3"/>
        <v>1.2401353399976212E-2</v>
      </c>
    </row>
    <row r="18" spans="2:19" ht="15" hidden="1" x14ac:dyDescent="0.2">
      <c r="B18" s="407">
        <v>43525</v>
      </c>
      <c r="C18" s="408">
        <v>9067.8033078907883</v>
      </c>
      <c r="D18" s="409">
        <f t="shared" si="2"/>
        <v>92.865309999999226</v>
      </c>
      <c r="E18" s="410">
        <f t="shared" si="3"/>
        <v>1.0347181230870186E-2</v>
      </c>
    </row>
    <row r="19" spans="2:19" ht="15" hidden="1" x14ac:dyDescent="0.2">
      <c r="B19" s="407">
        <v>43556</v>
      </c>
      <c r="C19" s="408">
        <v>9067.8033078907883</v>
      </c>
      <c r="D19" s="409">
        <f t="shared" si="2"/>
        <v>0</v>
      </c>
      <c r="E19" s="410">
        <f t="shared" si="3"/>
        <v>0</v>
      </c>
      <c r="G19" s="244"/>
      <c r="H19" s="289"/>
      <c r="I19" s="325"/>
    </row>
    <row r="20" spans="2:19" ht="15" hidden="1" x14ac:dyDescent="0.2">
      <c r="B20" s="407">
        <v>43586</v>
      </c>
      <c r="C20" s="408">
        <v>9067.8033078907883</v>
      </c>
      <c r="D20" s="409">
        <f t="shared" ref="D20:D33" si="4">+C20-C19</f>
        <v>0</v>
      </c>
      <c r="E20" s="410">
        <f t="shared" ref="E20:E42" si="5">+(C20-C19)/C19</f>
        <v>0</v>
      </c>
    </row>
    <row r="21" spans="2:19" ht="15" hidden="1" x14ac:dyDescent="0.2">
      <c r="B21" s="407">
        <v>43617</v>
      </c>
      <c r="C21" s="408">
        <v>9067.8033078907883</v>
      </c>
      <c r="D21" s="409">
        <f t="shared" si="4"/>
        <v>0</v>
      </c>
      <c r="E21" s="410">
        <f t="shared" si="5"/>
        <v>0</v>
      </c>
    </row>
    <row r="22" spans="2:19" ht="15" hidden="1" x14ac:dyDescent="0.2">
      <c r="B22" s="407">
        <v>43647</v>
      </c>
      <c r="C22" s="408">
        <v>9217.2019717826406</v>
      </c>
      <c r="D22" s="409">
        <f t="shared" si="4"/>
        <v>149.39866389185227</v>
      </c>
      <c r="E22" s="410">
        <f t="shared" si="5"/>
        <v>1.647572833454005E-2</v>
      </c>
    </row>
    <row r="23" spans="2:19" ht="15" hidden="1" x14ac:dyDescent="0.2">
      <c r="B23" s="407">
        <v>43678</v>
      </c>
      <c r="C23" s="408">
        <v>9217.2019717826406</v>
      </c>
      <c r="D23" s="409">
        <f t="shared" si="4"/>
        <v>0</v>
      </c>
      <c r="E23" s="410">
        <f t="shared" si="5"/>
        <v>0</v>
      </c>
    </row>
    <row r="24" spans="2:19" ht="15" hidden="1" x14ac:dyDescent="0.2">
      <c r="B24" s="407">
        <v>43709</v>
      </c>
      <c r="C24" s="408">
        <v>9306.553981546489</v>
      </c>
      <c r="D24" s="409">
        <f t="shared" si="4"/>
        <v>89.3520097638484</v>
      </c>
      <c r="E24" s="410">
        <f t="shared" si="5"/>
        <v>9.6940492393883596E-3</v>
      </c>
    </row>
    <row r="25" spans="2:19" ht="15" hidden="1" x14ac:dyDescent="0.2">
      <c r="B25" s="407">
        <v>43739</v>
      </c>
      <c r="C25" s="408">
        <v>9283.3710016645637</v>
      </c>
      <c r="D25" s="409">
        <f t="shared" si="4"/>
        <v>-23.182979881925348</v>
      </c>
      <c r="E25" s="410">
        <f t="shared" si="5"/>
        <v>-2.491038028457552E-3</v>
      </c>
    </row>
    <row r="26" spans="2:19" ht="15" hidden="1" x14ac:dyDescent="0.2">
      <c r="B26" s="407">
        <v>43770</v>
      </c>
      <c r="C26" s="408">
        <v>9271.9129617236031</v>
      </c>
      <c r="D26" s="409">
        <f t="shared" si="4"/>
        <v>-11.458039940960589</v>
      </c>
      <c r="E26" s="410">
        <f t="shared" si="5"/>
        <v>-1.2342542314538645E-3</v>
      </c>
    </row>
    <row r="27" spans="2:19" ht="15" hidden="1" x14ac:dyDescent="0.2">
      <c r="B27" s="407">
        <v>43800</v>
      </c>
      <c r="C27" s="408">
        <v>9260.6517217826404</v>
      </c>
      <c r="D27" s="409">
        <f t="shared" si="4"/>
        <v>-11.261239940962696</v>
      </c>
      <c r="E27" s="410">
        <f t="shared" si="5"/>
        <v>-1.214554104147812E-3</v>
      </c>
    </row>
    <row r="28" spans="2:19" ht="15" hidden="1" x14ac:dyDescent="0.2">
      <c r="B28" s="407">
        <v>43831</v>
      </c>
      <c r="C28" s="408">
        <v>9456.3938295345488</v>
      </c>
      <c r="D28" s="409">
        <f t="shared" si="4"/>
        <v>195.74210775190841</v>
      </c>
      <c r="E28" s="410">
        <f t="shared" si="5"/>
        <v>2.1136968933999474E-2</v>
      </c>
    </row>
    <row r="29" spans="2:19" ht="15" hidden="1" x14ac:dyDescent="0.2">
      <c r="B29" s="407">
        <v>43862</v>
      </c>
      <c r="C29" s="408">
        <v>9455.9732787593493</v>
      </c>
      <c r="D29" s="409">
        <f t="shared" si="4"/>
        <v>-0.42055077519944462</v>
      </c>
      <c r="E29" s="410">
        <f t="shared" si="5"/>
        <v>-4.4472637538208841E-5</v>
      </c>
      <c r="S29" s="302"/>
    </row>
    <row r="30" spans="2:19" ht="15" hidden="1" x14ac:dyDescent="0.2">
      <c r="B30" s="407">
        <v>43891</v>
      </c>
      <c r="C30" s="408">
        <v>9333</v>
      </c>
      <c r="D30" s="409">
        <f t="shared" si="4"/>
        <v>-122.97327875934934</v>
      </c>
      <c r="E30" s="410">
        <f t="shared" si="5"/>
        <v>-1.3004825112564592E-2</v>
      </c>
      <c r="G30" s="411"/>
    </row>
    <row r="31" spans="2:19" ht="15" hidden="1" x14ac:dyDescent="0.2">
      <c r="B31" s="407">
        <v>43922</v>
      </c>
      <c r="C31" s="408">
        <v>8388.069978759353</v>
      </c>
      <c r="D31" s="409">
        <f t="shared" si="4"/>
        <v>-944.93002124064697</v>
      </c>
      <c r="E31" s="410">
        <f t="shared" si="5"/>
        <v>-0.10124611820857676</v>
      </c>
      <c r="G31" s="411"/>
    </row>
    <row r="32" spans="2:19" ht="15" hidden="1" x14ac:dyDescent="0.2">
      <c r="B32" s="407">
        <v>43952</v>
      </c>
      <c r="C32" s="408">
        <v>8388.069978759353</v>
      </c>
      <c r="D32" s="409">
        <f t="shared" si="4"/>
        <v>0</v>
      </c>
      <c r="E32" s="410">
        <f t="shared" si="5"/>
        <v>0</v>
      </c>
      <c r="G32" s="411"/>
    </row>
    <row r="33" spans="2:8" ht="15" hidden="1" x14ac:dyDescent="0.2">
      <c r="B33" s="407">
        <v>43983</v>
      </c>
      <c r="C33" s="408">
        <v>8388.069978759353</v>
      </c>
      <c r="D33" s="409">
        <f t="shared" si="4"/>
        <v>0</v>
      </c>
      <c r="E33" s="410">
        <f t="shared" si="5"/>
        <v>0</v>
      </c>
      <c r="G33" s="411"/>
    </row>
    <row r="34" spans="2:8" ht="15" hidden="1" x14ac:dyDescent="0.2">
      <c r="B34" s="407">
        <v>44013</v>
      </c>
      <c r="C34" s="408">
        <v>8238.09</v>
      </c>
      <c r="D34" s="409">
        <f t="shared" ref="D34:D43" si="6">+C34-C33</f>
        <v>-149.97997875935289</v>
      </c>
      <c r="E34" s="410">
        <f t="shared" si="5"/>
        <v>-1.7880153496470454E-2</v>
      </c>
      <c r="G34" s="411"/>
    </row>
    <row r="35" spans="2:8" ht="15" hidden="1" x14ac:dyDescent="0.2">
      <c r="B35" s="407">
        <v>44044</v>
      </c>
      <c r="C35" s="408">
        <v>8238.09</v>
      </c>
      <c r="D35" s="409">
        <f t="shared" si="6"/>
        <v>0</v>
      </c>
      <c r="E35" s="410">
        <f t="shared" si="5"/>
        <v>0</v>
      </c>
      <c r="G35" s="411"/>
    </row>
    <row r="36" spans="2:8" ht="15" hidden="1" x14ac:dyDescent="0.2">
      <c r="B36" s="407">
        <v>44075</v>
      </c>
      <c r="C36" s="408">
        <v>8237.5</v>
      </c>
      <c r="D36" s="409">
        <f t="shared" si="6"/>
        <v>-0.59000000000014552</v>
      </c>
      <c r="E36" s="410">
        <f t="shared" si="5"/>
        <v>-7.1618542647645939E-5</v>
      </c>
      <c r="G36" s="411"/>
    </row>
    <row r="37" spans="2:8" ht="15" hidden="1" x14ac:dyDescent="0.2">
      <c r="B37" s="407">
        <v>44105</v>
      </c>
      <c r="C37" s="408">
        <v>8237.5</v>
      </c>
      <c r="D37" s="409">
        <f t="shared" si="6"/>
        <v>0</v>
      </c>
      <c r="E37" s="410">
        <f t="shared" si="5"/>
        <v>0</v>
      </c>
      <c r="G37" s="411"/>
    </row>
    <row r="38" spans="2:8" ht="15" hidden="1" x14ac:dyDescent="0.2">
      <c r="B38" s="407">
        <v>44136</v>
      </c>
      <c r="C38" s="408">
        <v>8236.6892326121597</v>
      </c>
      <c r="D38" s="409">
        <f t="shared" si="6"/>
        <v>-0.81076738784031477</v>
      </c>
      <c r="E38" s="410">
        <f t="shared" si="5"/>
        <v>-9.8423962105045795E-5</v>
      </c>
      <c r="G38" s="411"/>
    </row>
    <row r="39" spans="2:8" ht="15" hidden="1" x14ac:dyDescent="0.2">
      <c r="B39" s="407">
        <v>44166</v>
      </c>
      <c r="C39" s="408">
        <v>8236.6892326121597</v>
      </c>
      <c r="D39" s="409">
        <f t="shared" si="6"/>
        <v>0</v>
      </c>
      <c r="E39" s="410">
        <f t="shared" si="5"/>
        <v>0</v>
      </c>
    </row>
    <row r="40" spans="2:8" ht="15" hidden="1" x14ac:dyDescent="0.2">
      <c r="B40" s="412">
        <v>44197</v>
      </c>
      <c r="C40" s="346">
        <v>8364.9244298150697</v>
      </c>
      <c r="D40" s="413">
        <f t="shared" si="6"/>
        <v>128.23519720291006</v>
      </c>
      <c r="E40" s="414">
        <f t="shared" si="5"/>
        <v>1.556877934585398E-2</v>
      </c>
    </row>
    <row r="41" spans="2:8" ht="15" hidden="1" x14ac:dyDescent="0.2">
      <c r="B41" s="412">
        <v>44228</v>
      </c>
      <c r="C41" s="346">
        <v>8514.7387132791391</v>
      </c>
      <c r="D41" s="413">
        <f t="shared" si="6"/>
        <v>149.81428346406938</v>
      </c>
      <c r="E41" s="414">
        <f t="shared" si="5"/>
        <v>1.790981911684544E-2</v>
      </c>
    </row>
    <row r="42" spans="2:8" ht="15" hidden="1" x14ac:dyDescent="0.2">
      <c r="B42" s="412">
        <v>44256</v>
      </c>
      <c r="C42" s="346">
        <v>8664.7449632791395</v>
      </c>
      <c r="D42" s="413">
        <f t="shared" si="6"/>
        <v>150.00625000000036</v>
      </c>
      <c r="E42" s="418">
        <f t="shared" si="5"/>
        <v>1.7617246406640582E-2</v>
      </c>
    </row>
    <row r="43" spans="2:8" ht="15" hidden="1" x14ac:dyDescent="0.2">
      <c r="B43" s="412">
        <v>44287</v>
      </c>
      <c r="C43" s="346">
        <v>8652.2276803862696</v>
      </c>
      <c r="D43" s="413">
        <f t="shared" si="6"/>
        <v>-12.517282892869844</v>
      </c>
      <c r="E43" s="418">
        <f t="shared" ref="E43:E52" si="7">+(C43-C42)/C42</f>
        <v>-1.4446221955657799E-3</v>
      </c>
    </row>
    <row r="44" spans="2:8" ht="15" hidden="1" x14ac:dyDescent="0.2">
      <c r="B44" s="412">
        <v>44317</v>
      </c>
      <c r="C44" s="346">
        <v>8652</v>
      </c>
      <c r="D44" s="413">
        <f t="shared" ref="D44:D56" si="8">+C44-C43</f>
        <v>-0.22768038626963971</v>
      </c>
      <c r="E44" s="418">
        <f t="shared" si="7"/>
        <v>-2.6314654985994907E-5</v>
      </c>
    </row>
    <row r="45" spans="2:8" ht="15" hidden="1" x14ac:dyDescent="0.2">
      <c r="B45" s="412">
        <v>44348</v>
      </c>
      <c r="C45" s="346">
        <v>8652</v>
      </c>
      <c r="D45" s="413">
        <f t="shared" si="8"/>
        <v>0</v>
      </c>
      <c r="E45" s="418">
        <f t="shared" si="7"/>
        <v>0</v>
      </c>
    </row>
    <row r="46" spans="2:8" ht="15" hidden="1" x14ac:dyDescent="0.2">
      <c r="B46" s="412">
        <v>44378</v>
      </c>
      <c r="C46" s="346">
        <v>8652</v>
      </c>
      <c r="D46" s="413">
        <f t="shared" si="8"/>
        <v>0</v>
      </c>
      <c r="E46" s="418">
        <f t="shared" si="7"/>
        <v>0</v>
      </c>
      <c r="H46" s="246"/>
    </row>
    <row r="47" spans="2:8" ht="15" hidden="1" x14ac:dyDescent="0.2">
      <c r="B47" s="412">
        <v>44409</v>
      </c>
      <c r="C47" s="346">
        <v>8652</v>
      </c>
      <c r="D47" s="413">
        <f t="shared" si="8"/>
        <v>0</v>
      </c>
      <c r="E47" s="418">
        <f t="shared" si="7"/>
        <v>0</v>
      </c>
      <c r="F47" s="302"/>
    </row>
    <row r="48" spans="2:8" ht="15" hidden="1" x14ac:dyDescent="0.2">
      <c r="B48" s="412">
        <v>44440</v>
      </c>
      <c r="C48" s="346">
        <v>8802</v>
      </c>
      <c r="D48" s="413">
        <f t="shared" si="8"/>
        <v>150</v>
      </c>
      <c r="E48" s="418">
        <f t="shared" si="7"/>
        <v>1.7337031900138695E-2</v>
      </c>
      <c r="F48" s="302"/>
    </row>
    <row r="49" spans="2:6" ht="15" hidden="1" x14ac:dyDescent="0.2">
      <c r="B49" s="412">
        <v>44470</v>
      </c>
      <c r="C49" s="346">
        <v>8802</v>
      </c>
      <c r="D49" s="413">
        <f t="shared" si="8"/>
        <v>0</v>
      </c>
      <c r="E49" s="418">
        <f t="shared" si="7"/>
        <v>0</v>
      </c>
      <c r="F49" s="244"/>
    </row>
    <row r="50" spans="2:6" ht="15" hidden="1" x14ac:dyDescent="0.2">
      <c r="B50" s="412">
        <v>44501</v>
      </c>
      <c r="C50" s="346">
        <v>8802</v>
      </c>
      <c r="D50" s="413">
        <f t="shared" si="8"/>
        <v>0</v>
      </c>
      <c r="E50" s="418">
        <f t="shared" si="7"/>
        <v>0</v>
      </c>
      <c r="F50" s="244"/>
    </row>
    <row r="51" spans="2:6" ht="15" hidden="1" x14ac:dyDescent="0.2">
      <c r="B51" s="412">
        <v>44531</v>
      </c>
      <c r="C51" s="346">
        <v>8982</v>
      </c>
      <c r="D51" s="413">
        <f t="shared" si="8"/>
        <v>180</v>
      </c>
      <c r="E51" s="418">
        <f t="shared" si="7"/>
        <v>2.0449897750511249E-2</v>
      </c>
      <c r="F51" s="244"/>
    </row>
    <row r="52" spans="2:6" ht="15" hidden="1" x14ac:dyDescent="0.2">
      <c r="B52" s="412">
        <v>44562</v>
      </c>
      <c r="C52" s="346">
        <v>9152.0580791007851</v>
      </c>
      <c r="D52" s="413">
        <f t="shared" si="8"/>
        <v>170.05807910078511</v>
      </c>
      <c r="E52" s="418">
        <f t="shared" si="7"/>
        <v>1.8933208539388232E-2</v>
      </c>
      <c r="F52" s="244"/>
    </row>
    <row r="53" spans="2:6" ht="15" hidden="1" x14ac:dyDescent="0.2">
      <c r="B53" s="412">
        <v>44593</v>
      </c>
      <c r="C53" s="346">
        <v>9152.0580791007851</v>
      </c>
      <c r="D53" s="413">
        <f t="shared" si="8"/>
        <v>0</v>
      </c>
      <c r="E53" s="418">
        <f t="shared" ref="E53:E58" si="9">+(C53-C52)/C52</f>
        <v>0</v>
      </c>
      <c r="F53" s="244"/>
    </row>
    <row r="54" spans="2:6" ht="15" x14ac:dyDescent="0.2">
      <c r="B54" s="412">
        <v>44621</v>
      </c>
      <c r="C54" s="346">
        <v>9152.0580791007851</v>
      </c>
      <c r="D54" s="413">
        <f t="shared" si="8"/>
        <v>0</v>
      </c>
      <c r="E54" s="418">
        <f t="shared" si="9"/>
        <v>0</v>
      </c>
      <c r="F54" s="244"/>
    </row>
    <row r="55" spans="2:6" ht="15" x14ac:dyDescent="0.2">
      <c r="B55" s="412">
        <v>44652</v>
      </c>
      <c r="C55" s="346">
        <v>9152.0580791007851</v>
      </c>
      <c r="D55" s="413">
        <f t="shared" si="8"/>
        <v>0</v>
      </c>
      <c r="E55" s="418">
        <f t="shared" si="9"/>
        <v>0</v>
      </c>
      <c r="F55" s="244"/>
    </row>
    <row r="56" spans="2:6" ht="15" x14ac:dyDescent="0.2">
      <c r="B56" s="412">
        <v>44682</v>
      </c>
      <c r="C56" s="346">
        <v>9152.0580791007851</v>
      </c>
      <c r="D56" s="413">
        <f t="shared" si="8"/>
        <v>0</v>
      </c>
      <c r="E56" s="418">
        <f t="shared" si="9"/>
        <v>0</v>
      </c>
      <c r="F56" s="244"/>
    </row>
    <row r="57" spans="2:6" ht="15" x14ac:dyDescent="0.2">
      <c r="B57" s="412">
        <v>44713</v>
      </c>
      <c r="C57" s="346">
        <v>9152.0580791007851</v>
      </c>
      <c r="D57" s="413">
        <f t="shared" ref="D57" si="10">+C57-C56</f>
        <v>0</v>
      </c>
      <c r="E57" s="418">
        <f t="shared" si="9"/>
        <v>0</v>
      </c>
      <c r="F57" s="244"/>
    </row>
    <row r="58" spans="2:6" ht="15" x14ac:dyDescent="0.2">
      <c r="B58" s="412">
        <v>44743</v>
      </c>
      <c r="C58" s="346">
        <v>9302.1339296365059</v>
      </c>
      <c r="D58" s="413">
        <f t="shared" ref="D58:D59" si="11">+C58-C57</f>
        <v>150.07585053572075</v>
      </c>
      <c r="E58" s="418">
        <f t="shared" si="9"/>
        <v>1.6398043941441651E-2</v>
      </c>
      <c r="F58" s="244"/>
    </row>
    <row r="59" spans="2:6" ht="15" x14ac:dyDescent="0.2">
      <c r="B59" s="412">
        <v>44774</v>
      </c>
      <c r="C59" s="346">
        <v>9302.1339296365059</v>
      </c>
      <c r="D59" s="413">
        <f t="shared" si="11"/>
        <v>0</v>
      </c>
      <c r="E59" s="418">
        <f t="shared" ref="E59" si="12">+(C59-C58)/C58</f>
        <v>0</v>
      </c>
      <c r="F59" s="244"/>
    </row>
    <row r="60" spans="2:6" ht="15" x14ac:dyDescent="0.2">
      <c r="B60" s="412">
        <v>44805</v>
      </c>
      <c r="C60" s="346">
        <v>9302.1339296365059</v>
      </c>
      <c r="D60" s="413">
        <f t="shared" ref="D60" si="13">+C60-C59</f>
        <v>0</v>
      </c>
      <c r="E60" s="418">
        <f t="shared" ref="E60" si="14">+(C60-C59)/C59</f>
        <v>0</v>
      </c>
      <c r="F60" s="244"/>
    </row>
    <row r="61" spans="2:6" ht="15" x14ac:dyDescent="0.2">
      <c r="B61" s="412">
        <v>44835</v>
      </c>
      <c r="C61" s="346">
        <v>9302.1339296365059</v>
      </c>
      <c r="D61" s="413">
        <f t="shared" ref="D61" si="15">+C61-C60</f>
        <v>0</v>
      </c>
      <c r="E61" s="418">
        <f t="shared" ref="E61" si="16">+(C61-C60)/C60</f>
        <v>0</v>
      </c>
      <c r="F61" s="244"/>
    </row>
    <row r="62" spans="2:6" ht="15" x14ac:dyDescent="0.2">
      <c r="B62" s="412">
        <v>44866</v>
      </c>
      <c r="C62" s="346">
        <v>9302.1339296365059</v>
      </c>
      <c r="D62" s="413">
        <f t="shared" ref="D62" si="17">+C62-C61</f>
        <v>0</v>
      </c>
      <c r="E62" s="418">
        <f t="shared" ref="E62" si="18">+(C62-C61)/C61</f>
        <v>0</v>
      </c>
      <c r="F62" s="244"/>
    </row>
    <row r="63" spans="2:6" ht="15" x14ac:dyDescent="0.2">
      <c r="B63" s="412">
        <v>44896</v>
      </c>
      <c r="C63" s="346">
        <v>9302.1339296365059</v>
      </c>
      <c r="D63" s="413">
        <f t="shared" ref="D63:D64" si="19">+C63-C62</f>
        <v>0</v>
      </c>
      <c r="E63" s="418">
        <f t="shared" ref="E63:E64" si="20">+(C63-C62)/C62</f>
        <v>0</v>
      </c>
      <c r="F63" s="244"/>
    </row>
    <row r="64" spans="2:6" ht="15" x14ac:dyDescent="0.2">
      <c r="B64" s="412">
        <v>44927</v>
      </c>
      <c r="C64" s="346">
        <v>9357.6538465445901</v>
      </c>
      <c r="D64" s="413">
        <f t="shared" si="19"/>
        <v>55.519916908084269</v>
      </c>
      <c r="E64" s="418">
        <f t="shared" si="20"/>
        <v>5.9685140343118869E-3</v>
      </c>
      <c r="F64" s="244"/>
    </row>
    <row r="65" spans="2:17" ht="15" x14ac:dyDescent="0.2">
      <c r="B65" s="412">
        <v>44958</v>
      </c>
      <c r="C65" s="346">
        <v>9357.5684117026994</v>
      </c>
      <c r="D65" s="413">
        <f t="shared" ref="D65:D67" si="21">+C65-C64</f>
        <v>-8.5434841890673852E-2</v>
      </c>
      <c r="E65" s="418">
        <f t="shared" ref="E65:E67" si="22">+(C65-C64)/C64</f>
        <v>-9.1299425359938418E-6</v>
      </c>
      <c r="F65" s="244"/>
    </row>
    <row r="66" spans="2:17" ht="15" x14ac:dyDescent="0.2">
      <c r="B66" s="412">
        <v>44986</v>
      </c>
      <c r="C66" s="346">
        <v>9357.6344117027002</v>
      </c>
      <c r="D66" s="413">
        <f t="shared" si="21"/>
        <v>6.6000000000713044E-2</v>
      </c>
      <c r="E66" s="418">
        <f t="shared" si="22"/>
        <v>7.0531143451938394E-6</v>
      </c>
      <c r="F66" s="244"/>
    </row>
    <row r="67" spans="2:17" ht="15" x14ac:dyDescent="0.2">
      <c r="B67" s="412">
        <v>45017</v>
      </c>
      <c r="C67" s="346">
        <v>9357.5984117027001</v>
      </c>
      <c r="D67" s="413">
        <f t="shared" si="21"/>
        <v>-3.6000000000058208E-2</v>
      </c>
      <c r="E67" s="418">
        <f t="shared" si="22"/>
        <v>-3.8471261449406961E-6</v>
      </c>
      <c r="F67" s="244"/>
    </row>
    <row r="68" spans="2:17" ht="15" x14ac:dyDescent="0.2">
      <c r="B68" s="231" t="s">
        <v>507</v>
      </c>
      <c r="C68" s="356"/>
      <c r="D68" s="415"/>
      <c r="E68" s="416"/>
      <c r="F68" s="416"/>
      <c r="G68" s="244"/>
    </row>
    <row r="69" spans="2:17" ht="15" x14ac:dyDescent="0.2">
      <c r="C69" s="356"/>
      <c r="D69" s="356"/>
      <c r="E69" s="325"/>
    </row>
    <row r="70" spans="2:17" ht="15" customHeight="1" x14ac:dyDescent="0.2">
      <c r="B70" s="609" t="s">
        <v>1015</v>
      </c>
      <c r="C70" s="609"/>
      <c r="D70" s="394"/>
    </row>
    <row r="71" spans="2:17" ht="15" customHeight="1" x14ac:dyDescent="0.2">
      <c r="B71" s="609"/>
      <c r="C71" s="609"/>
      <c r="D71" s="394"/>
      <c r="O71" s="343"/>
      <c r="P71" s="344"/>
      <c r="Q71" s="344"/>
    </row>
    <row r="72" spans="2:17" ht="15" customHeight="1" x14ac:dyDescent="0.2">
      <c r="B72" s="609"/>
      <c r="C72" s="609"/>
      <c r="D72" s="394"/>
    </row>
    <row r="73" spans="2:17" ht="15" customHeight="1" x14ac:dyDescent="0.2">
      <c r="B73" s="609"/>
      <c r="C73" s="609"/>
      <c r="D73" s="394"/>
    </row>
    <row r="74" spans="2:17" ht="18" customHeight="1" x14ac:dyDescent="0.2">
      <c r="B74" s="609"/>
      <c r="C74" s="609"/>
      <c r="D74" s="394"/>
      <c r="G74" s="347"/>
      <c r="H74" s="347"/>
    </row>
    <row r="75" spans="2:17" ht="18" customHeight="1" x14ac:dyDescent="0.2">
      <c r="B75" s="609"/>
      <c r="C75" s="609"/>
      <c r="D75" s="394"/>
      <c r="G75" s="347"/>
      <c r="H75" s="347"/>
    </row>
    <row r="76" spans="2:17" ht="18" customHeight="1" x14ac:dyDescent="0.2">
      <c r="B76" s="609"/>
      <c r="C76" s="609"/>
      <c r="D76" s="394"/>
      <c r="G76" s="347"/>
      <c r="H76" s="347"/>
    </row>
    <row r="77" spans="2:17" ht="18" customHeight="1" x14ac:dyDescent="0.2">
      <c r="B77" s="609"/>
      <c r="C77" s="609"/>
      <c r="G77" s="347"/>
      <c r="H77" s="347"/>
    </row>
    <row r="78" spans="2:17" ht="16.5" customHeight="1" x14ac:dyDescent="0.2">
      <c r="B78" s="609"/>
      <c r="C78" s="609"/>
      <c r="G78" s="347"/>
      <c r="H78" s="347"/>
    </row>
    <row r="79" spans="2:17" ht="16.5" customHeight="1" x14ac:dyDescent="0.2">
      <c r="B79" s="609"/>
      <c r="C79" s="609"/>
      <c r="H79" s="347"/>
    </row>
    <row r="80" spans="2:17" ht="16.5" customHeight="1" x14ac:dyDescent="0.2">
      <c r="B80" s="609"/>
      <c r="C80" s="609"/>
    </row>
    <row r="81" spans="2:6" ht="16.5" customHeight="1" x14ac:dyDescent="0.2">
      <c r="B81" s="609"/>
      <c r="C81" s="609"/>
    </row>
    <row r="82" spans="2:6" ht="15" customHeight="1" x14ac:dyDescent="0.2">
      <c r="B82" s="609"/>
      <c r="C82" s="609"/>
    </row>
    <row r="83" spans="2:6" ht="15" customHeight="1" x14ac:dyDescent="0.2">
      <c r="B83" s="609"/>
      <c r="C83" s="609"/>
    </row>
    <row r="84" spans="2:6" ht="15" customHeight="1" x14ac:dyDescent="0.2">
      <c r="B84" s="609"/>
      <c r="C84" s="609"/>
    </row>
    <row r="85" spans="2:6" ht="15" customHeight="1" x14ac:dyDescent="0.2">
      <c r="B85" s="609"/>
      <c r="C85" s="609"/>
    </row>
    <row r="86" spans="2:6" ht="15" customHeight="1" x14ac:dyDescent="0.2">
      <c r="B86" s="609"/>
      <c r="C86" s="609"/>
    </row>
    <row r="87" spans="2:6" ht="29.25" customHeight="1" x14ac:dyDescent="0.2">
      <c r="B87" s="609"/>
      <c r="C87" s="609"/>
    </row>
    <row r="88" spans="2:6" ht="29.25" customHeight="1" x14ac:dyDescent="0.2">
      <c r="B88" s="609"/>
      <c r="C88" s="609"/>
    </row>
    <row r="89" spans="2:6" ht="29.25" customHeight="1" x14ac:dyDescent="0.2">
      <c r="B89" s="609"/>
      <c r="C89" s="609"/>
    </row>
    <row r="90" spans="2:6" ht="15" customHeight="1" x14ac:dyDescent="0.2">
      <c r="B90" s="609"/>
      <c r="C90" s="609"/>
    </row>
    <row r="91" spans="2:6" ht="15" customHeight="1" x14ac:dyDescent="0.2">
      <c r="B91" s="609"/>
      <c r="C91" s="609"/>
    </row>
    <row r="92" spans="2:6" ht="24.75" customHeight="1" x14ac:dyDescent="0.2">
      <c r="B92" s="609"/>
      <c r="C92" s="609"/>
    </row>
    <row r="93" spans="2:6" ht="24.75" customHeight="1" x14ac:dyDescent="0.2">
      <c r="B93" s="609"/>
      <c r="C93" s="609"/>
    </row>
    <row r="94" spans="2:6" ht="18" customHeight="1" x14ac:dyDescent="0.2">
      <c r="B94" s="609"/>
      <c r="C94" s="609"/>
    </row>
    <row r="95" spans="2:6" ht="18" customHeight="1" x14ac:dyDescent="0.2">
      <c r="B95" s="609"/>
      <c r="C95" s="609"/>
      <c r="D95" s="376"/>
      <c r="F95" s="417"/>
    </row>
    <row r="96" spans="2:6" ht="18" customHeight="1" x14ac:dyDescent="0.2">
      <c r="B96" s="609"/>
      <c r="C96" s="609"/>
    </row>
    <row r="97" spans="1:17" ht="18" customHeight="1" x14ac:dyDescent="0.2">
      <c r="B97" s="609"/>
      <c r="C97" s="609"/>
    </row>
    <row r="98" spans="1:17" ht="18" customHeight="1" x14ac:dyDescent="0.2">
      <c r="B98" s="609"/>
      <c r="C98" s="609"/>
    </row>
    <row r="99" spans="1:17" ht="18" hidden="1" customHeight="1" x14ac:dyDescent="0.2">
      <c r="B99" s="609"/>
      <c r="C99" s="609"/>
    </row>
    <row r="100" spans="1:17" ht="18" customHeight="1" x14ac:dyDescent="0.2">
      <c r="B100" s="609"/>
      <c r="C100" s="609"/>
      <c r="D100" s="318" t="s">
        <v>508</v>
      </c>
    </row>
    <row r="103" spans="1:17" x14ac:dyDescent="0.2">
      <c r="A103" s="608"/>
      <c r="B103" s="608"/>
      <c r="C103" s="608"/>
      <c r="D103" s="608"/>
      <c r="E103" s="608"/>
      <c r="F103" s="608"/>
      <c r="G103" s="608"/>
      <c r="H103" s="608"/>
      <c r="I103" s="608"/>
      <c r="J103" s="608"/>
      <c r="K103" s="608"/>
      <c r="L103" s="608"/>
      <c r="M103" s="608"/>
      <c r="N103" s="608"/>
      <c r="O103" s="608"/>
      <c r="P103" s="608"/>
      <c r="Q103" s="608"/>
    </row>
    <row r="104" spans="1:17" x14ac:dyDescent="0.2">
      <c r="A104" s="608"/>
      <c r="B104" s="608"/>
      <c r="C104" s="608"/>
      <c r="D104" s="608"/>
      <c r="E104" s="608"/>
      <c r="F104" s="608"/>
      <c r="G104" s="608"/>
      <c r="H104" s="608"/>
      <c r="I104" s="608"/>
      <c r="J104" s="608"/>
      <c r="K104" s="608"/>
      <c r="L104" s="608"/>
      <c r="M104" s="608"/>
      <c r="N104" s="608"/>
      <c r="O104" s="608"/>
      <c r="P104" s="608"/>
      <c r="Q104" s="608"/>
    </row>
    <row r="211" spans="2:2" ht="15" x14ac:dyDescent="0.25">
      <c r="B211" s="26" t="s">
        <v>860</v>
      </c>
    </row>
    <row r="212" spans="2:2" x14ac:dyDescent="0.2">
      <c r="B212" s="217" t="s">
        <v>916</v>
      </c>
    </row>
  </sheetData>
  <sheetProtection algorithmName="SHA-512" hashValue="8ttX3Kx8TJlgHzqaqijsBBGDss8WG0IrkI4RF8yeIqAEShI0MblXzzhPGGLIHPNs0BqpwBZeJzPhHOh8qeP71Q==" saltValue="q+3GUadFX5Al16nui3p0Ag==" spinCount="100000" sheet="1" objects="1" scenarios="1"/>
  <mergeCells count="7">
    <mergeCell ref="A103:Q104"/>
    <mergeCell ref="B70:C100"/>
    <mergeCell ref="A1:Q2"/>
    <mergeCell ref="B5:B6"/>
    <mergeCell ref="C5:C6"/>
    <mergeCell ref="D5:D6"/>
    <mergeCell ref="E5:E6"/>
  </mergeCells>
  <phoneticPr fontId="64" type="noConversion"/>
  <conditionalFormatting sqref="D18:D19 D68">
    <cfRule type="cellIs" dxfId="7444" priority="12318" operator="lessThan">
      <formula>0</formula>
    </cfRule>
  </conditionalFormatting>
  <conditionalFormatting sqref="E18:E19">
    <cfRule type="cellIs" dxfId="7443" priority="12315" operator="lessThan">
      <formula>0</formula>
    </cfRule>
  </conditionalFormatting>
  <conditionalFormatting sqref="D7">
    <cfRule type="cellIs" dxfId="7442" priority="7984" operator="lessThan">
      <formula>0</formula>
    </cfRule>
  </conditionalFormatting>
  <conditionalFormatting sqref="E7">
    <cfRule type="cellIs" dxfId="7441" priority="7983" operator="lessThan">
      <formula>0</formula>
    </cfRule>
  </conditionalFormatting>
  <conditionalFormatting sqref="D7">
    <cfRule type="cellIs" dxfId="7440" priority="7982" operator="lessThan">
      <formula>0</formula>
    </cfRule>
  </conditionalFormatting>
  <conditionalFormatting sqref="D7">
    <cfRule type="cellIs" dxfId="7439" priority="7981" operator="lessThan">
      <formula>0</formula>
    </cfRule>
  </conditionalFormatting>
  <conditionalFormatting sqref="D7">
    <cfRule type="cellIs" dxfId="7438" priority="7980" operator="lessThan">
      <formula>0</formula>
    </cfRule>
  </conditionalFormatting>
  <conditionalFormatting sqref="D7">
    <cfRule type="cellIs" dxfId="7437" priority="7979" operator="lessThan">
      <formula>0</formula>
    </cfRule>
  </conditionalFormatting>
  <conditionalFormatting sqref="D7">
    <cfRule type="cellIs" dxfId="7436" priority="7978" operator="lessThan">
      <formula>0</formula>
    </cfRule>
  </conditionalFormatting>
  <conditionalFormatting sqref="D7">
    <cfRule type="cellIs" dxfId="7435" priority="7977" operator="lessThan">
      <formula>0</formula>
    </cfRule>
  </conditionalFormatting>
  <conditionalFormatting sqref="D7">
    <cfRule type="cellIs" dxfId="7434" priority="7976" operator="lessThan">
      <formula>0</formula>
    </cfRule>
  </conditionalFormatting>
  <conditionalFormatting sqref="D7">
    <cfRule type="cellIs" dxfId="7433" priority="7975" operator="lessThan">
      <formula>0</formula>
    </cfRule>
  </conditionalFormatting>
  <conditionalFormatting sqref="D7">
    <cfRule type="cellIs" dxfId="7432" priority="7974" operator="lessThan">
      <formula>0</formula>
    </cfRule>
  </conditionalFormatting>
  <conditionalFormatting sqref="D7">
    <cfRule type="cellIs" dxfId="7431" priority="7973" operator="lessThan">
      <formula>0</formula>
    </cfRule>
  </conditionalFormatting>
  <conditionalFormatting sqref="D7">
    <cfRule type="cellIs" dxfId="7430" priority="7972" operator="lessThan">
      <formula>0</formula>
    </cfRule>
  </conditionalFormatting>
  <conditionalFormatting sqref="D7">
    <cfRule type="cellIs" dxfId="7429" priority="7971" operator="lessThan">
      <formula>0</formula>
    </cfRule>
  </conditionalFormatting>
  <conditionalFormatting sqref="D7">
    <cfRule type="cellIs" dxfId="7428" priority="7970" operator="lessThan">
      <formula>0</formula>
    </cfRule>
  </conditionalFormatting>
  <conditionalFormatting sqref="D7">
    <cfRule type="cellIs" dxfId="7427" priority="7969" operator="lessThan">
      <formula>0</formula>
    </cfRule>
  </conditionalFormatting>
  <conditionalFormatting sqref="D7">
    <cfRule type="cellIs" dxfId="7426" priority="7968" operator="lessThan">
      <formula>0</formula>
    </cfRule>
  </conditionalFormatting>
  <conditionalFormatting sqref="D7">
    <cfRule type="cellIs" dxfId="7425" priority="7967" operator="lessThan">
      <formula>0</formula>
    </cfRule>
  </conditionalFormatting>
  <conditionalFormatting sqref="D7">
    <cfRule type="cellIs" dxfId="7424" priority="7966" operator="lessThan">
      <formula>0</formula>
    </cfRule>
  </conditionalFormatting>
  <conditionalFormatting sqref="D7">
    <cfRule type="cellIs" dxfId="7423" priority="7965" operator="lessThan">
      <formula>0</formula>
    </cfRule>
  </conditionalFormatting>
  <conditionalFormatting sqref="D7">
    <cfRule type="cellIs" dxfId="7422" priority="7964" operator="lessThan">
      <formula>0</formula>
    </cfRule>
  </conditionalFormatting>
  <conditionalFormatting sqref="D7">
    <cfRule type="cellIs" dxfId="7421" priority="7963" operator="lessThan">
      <formula>0</formula>
    </cfRule>
  </conditionalFormatting>
  <conditionalFormatting sqref="D7">
    <cfRule type="cellIs" dxfId="7420" priority="7962" operator="lessThan">
      <formula>0</formula>
    </cfRule>
  </conditionalFormatting>
  <conditionalFormatting sqref="D7">
    <cfRule type="cellIs" dxfId="7419" priority="7961" operator="lessThan">
      <formula>0</formula>
    </cfRule>
  </conditionalFormatting>
  <conditionalFormatting sqref="D7">
    <cfRule type="cellIs" dxfId="7418" priority="7960" operator="lessThan">
      <formula>0</formula>
    </cfRule>
  </conditionalFormatting>
  <conditionalFormatting sqref="D7">
    <cfRule type="cellIs" dxfId="7417" priority="7959" operator="lessThan">
      <formula>0</formula>
    </cfRule>
  </conditionalFormatting>
  <conditionalFormatting sqref="D7">
    <cfRule type="cellIs" dxfId="7416" priority="7958" operator="lessThan">
      <formula>0</formula>
    </cfRule>
  </conditionalFormatting>
  <conditionalFormatting sqref="D7">
    <cfRule type="cellIs" dxfId="7415" priority="7957" operator="lessThan">
      <formula>0</formula>
    </cfRule>
  </conditionalFormatting>
  <conditionalFormatting sqref="D7">
    <cfRule type="cellIs" dxfId="7414" priority="7956" operator="lessThan">
      <formula>0</formula>
    </cfRule>
  </conditionalFormatting>
  <conditionalFormatting sqref="D7">
    <cfRule type="cellIs" dxfId="7413" priority="7955" operator="lessThan">
      <formula>0</formula>
    </cfRule>
  </conditionalFormatting>
  <conditionalFormatting sqref="D7">
    <cfRule type="cellIs" dxfId="7412" priority="7954" operator="lessThan">
      <formula>0</formula>
    </cfRule>
  </conditionalFormatting>
  <conditionalFormatting sqref="D7">
    <cfRule type="cellIs" dxfId="7411" priority="7953" operator="lessThan">
      <formula>0</formula>
    </cfRule>
  </conditionalFormatting>
  <conditionalFormatting sqref="D7">
    <cfRule type="cellIs" dxfId="7410" priority="7952" operator="lessThan">
      <formula>0</formula>
    </cfRule>
  </conditionalFormatting>
  <conditionalFormatting sqref="D7">
    <cfRule type="cellIs" dxfId="7409" priority="7951" operator="lessThan">
      <formula>0</formula>
    </cfRule>
  </conditionalFormatting>
  <conditionalFormatting sqref="D7">
    <cfRule type="cellIs" dxfId="7408" priority="7950" operator="lessThan">
      <formula>0</formula>
    </cfRule>
  </conditionalFormatting>
  <conditionalFormatting sqref="D7">
    <cfRule type="cellIs" dxfId="7407" priority="7949" operator="lessThan">
      <formula>0</formula>
    </cfRule>
  </conditionalFormatting>
  <conditionalFormatting sqref="D7">
    <cfRule type="cellIs" dxfId="7406" priority="7948" operator="lessThan">
      <formula>0</formula>
    </cfRule>
  </conditionalFormatting>
  <conditionalFormatting sqref="D7">
    <cfRule type="cellIs" dxfId="7405" priority="7947" operator="lessThan">
      <formula>0</formula>
    </cfRule>
  </conditionalFormatting>
  <conditionalFormatting sqref="D7">
    <cfRule type="cellIs" dxfId="7404" priority="7946" operator="lessThan">
      <formula>0</formula>
    </cfRule>
  </conditionalFormatting>
  <conditionalFormatting sqref="D7">
    <cfRule type="cellIs" dxfId="7403" priority="7945" operator="lessThan">
      <formula>0</formula>
    </cfRule>
  </conditionalFormatting>
  <conditionalFormatting sqref="D7">
    <cfRule type="cellIs" dxfId="7402" priority="7944" operator="lessThan">
      <formula>0</formula>
    </cfRule>
  </conditionalFormatting>
  <conditionalFormatting sqref="D7">
    <cfRule type="cellIs" dxfId="7401" priority="7943" operator="lessThan">
      <formula>0</formula>
    </cfRule>
  </conditionalFormatting>
  <conditionalFormatting sqref="D7">
    <cfRule type="cellIs" dxfId="7400" priority="7942" operator="lessThan">
      <formula>0</formula>
    </cfRule>
  </conditionalFormatting>
  <conditionalFormatting sqref="D7">
    <cfRule type="cellIs" dxfId="7399" priority="7941" operator="lessThan">
      <formula>0</formula>
    </cfRule>
  </conditionalFormatting>
  <conditionalFormatting sqref="D7">
    <cfRule type="cellIs" dxfId="7398" priority="7940" operator="lessThan">
      <formula>0</formula>
    </cfRule>
  </conditionalFormatting>
  <conditionalFormatting sqref="D7">
    <cfRule type="cellIs" dxfId="7397" priority="7939" operator="lessThan">
      <formula>0</formula>
    </cfRule>
  </conditionalFormatting>
  <conditionalFormatting sqref="D7">
    <cfRule type="cellIs" dxfId="7396" priority="7938" operator="lessThan">
      <formula>0</formula>
    </cfRule>
  </conditionalFormatting>
  <conditionalFormatting sqref="D7">
    <cfRule type="cellIs" dxfId="7395" priority="7937" operator="lessThan">
      <formula>0</formula>
    </cfRule>
  </conditionalFormatting>
  <conditionalFormatting sqref="D7">
    <cfRule type="cellIs" dxfId="7394" priority="7936" operator="lessThan">
      <formula>0</formula>
    </cfRule>
  </conditionalFormatting>
  <conditionalFormatting sqref="D7">
    <cfRule type="cellIs" dxfId="7393" priority="7935" operator="lessThan">
      <formula>0</formula>
    </cfRule>
  </conditionalFormatting>
  <conditionalFormatting sqref="D7">
    <cfRule type="cellIs" dxfId="7392" priority="7934" operator="lessThan">
      <formula>0</formula>
    </cfRule>
  </conditionalFormatting>
  <conditionalFormatting sqref="D7">
    <cfRule type="cellIs" dxfId="7391" priority="7933" operator="lessThan">
      <formula>0</formula>
    </cfRule>
  </conditionalFormatting>
  <conditionalFormatting sqref="D7">
    <cfRule type="cellIs" dxfId="7390" priority="7932" operator="lessThan">
      <formula>0</formula>
    </cfRule>
  </conditionalFormatting>
  <conditionalFormatting sqref="D7">
    <cfRule type="cellIs" dxfId="7389" priority="7931" operator="lessThan">
      <formula>0</formula>
    </cfRule>
  </conditionalFormatting>
  <conditionalFormatting sqref="D7">
    <cfRule type="cellIs" dxfId="7388" priority="7930" operator="lessThan">
      <formula>0</formula>
    </cfRule>
  </conditionalFormatting>
  <conditionalFormatting sqref="D7">
    <cfRule type="cellIs" dxfId="7387" priority="7929" operator="lessThan">
      <formula>0</formula>
    </cfRule>
  </conditionalFormatting>
  <conditionalFormatting sqref="D7">
    <cfRule type="cellIs" dxfId="7386" priority="7928" operator="lessThan">
      <formula>0</formula>
    </cfRule>
  </conditionalFormatting>
  <conditionalFormatting sqref="D7">
    <cfRule type="cellIs" dxfId="7385" priority="7927" operator="lessThan">
      <formula>0</formula>
    </cfRule>
  </conditionalFormatting>
  <conditionalFormatting sqref="D7">
    <cfRule type="cellIs" dxfId="7384" priority="7926" operator="lessThan">
      <formula>0</formula>
    </cfRule>
  </conditionalFormatting>
  <conditionalFormatting sqref="D7">
    <cfRule type="cellIs" dxfId="7383" priority="7925" operator="lessThan">
      <formula>0</formula>
    </cfRule>
  </conditionalFormatting>
  <conditionalFormatting sqref="D7">
    <cfRule type="cellIs" dxfId="7382" priority="7924" operator="lessThan">
      <formula>0</formula>
    </cfRule>
  </conditionalFormatting>
  <conditionalFormatting sqref="D7">
    <cfRule type="cellIs" dxfId="7381" priority="7923" operator="lessThan">
      <formula>0</formula>
    </cfRule>
  </conditionalFormatting>
  <conditionalFormatting sqref="D7">
    <cfRule type="cellIs" dxfId="7380" priority="7922" operator="lessThan">
      <formula>0</formula>
    </cfRule>
  </conditionalFormatting>
  <conditionalFormatting sqref="D7">
    <cfRule type="cellIs" dxfId="7379" priority="7921" operator="lessThan">
      <formula>0</formula>
    </cfRule>
  </conditionalFormatting>
  <conditionalFormatting sqref="D7">
    <cfRule type="cellIs" dxfId="7378" priority="7920" operator="lessThan">
      <formula>0</formula>
    </cfRule>
  </conditionalFormatting>
  <conditionalFormatting sqref="D7">
    <cfRule type="cellIs" dxfId="7377" priority="7919" operator="lessThan">
      <formula>0</formula>
    </cfRule>
  </conditionalFormatting>
  <conditionalFormatting sqref="D7">
    <cfRule type="cellIs" dxfId="7376" priority="7918" operator="lessThan">
      <formula>0</formula>
    </cfRule>
  </conditionalFormatting>
  <conditionalFormatting sqref="D7">
    <cfRule type="cellIs" dxfId="7375" priority="7917" operator="lessThan">
      <formula>0</formula>
    </cfRule>
  </conditionalFormatting>
  <conditionalFormatting sqref="D7">
    <cfRule type="cellIs" dxfId="7374" priority="7916" operator="lessThan">
      <formula>0</formula>
    </cfRule>
  </conditionalFormatting>
  <conditionalFormatting sqref="D7">
    <cfRule type="cellIs" dxfId="7373" priority="7915" operator="lessThan">
      <formula>0</formula>
    </cfRule>
  </conditionalFormatting>
  <conditionalFormatting sqref="D7">
    <cfRule type="cellIs" dxfId="7372" priority="7914" operator="lessThan">
      <formula>0</formula>
    </cfRule>
  </conditionalFormatting>
  <conditionalFormatting sqref="D7">
    <cfRule type="cellIs" dxfId="7371" priority="7913" operator="lessThan">
      <formula>0</formula>
    </cfRule>
  </conditionalFormatting>
  <conditionalFormatting sqref="D7">
    <cfRule type="cellIs" dxfId="7370" priority="7912" operator="lessThan">
      <formula>0</formula>
    </cfRule>
  </conditionalFormatting>
  <conditionalFormatting sqref="D7">
    <cfRule type="cellIs" dxfId="7369" priority="7911" operator="lessThan">
      <formula>0</formula>
    </cfRule>
  </conditionalFormatting>
  <conditionalFormatting sqref="D7">
    <cfRule type="cellIs" dxfId="7368" priority="7910" operator="lessThan">
      <formula>0</formula>
    </cfRule>
  </conditionalFormatting>
  <conditionalFormatting sqref="D7">
    <cfRule type="cellIs" dxfId="7367" priority="7909" operator="lessThan">
      <formula>0</formula>
    </cfRule>
  </conditionalFormatting>
  <conditionalFormatting sqref="D7">
    <cfRule type="cellIs" dxfId="7366" priority="7908" operator="lessThan">
      <formula>0</formula>
    </cfRule>
  </conditionalFormatting>
  <conditionalFormatting sqref="D7">
    <cfRule type="cellIs" dxfId="7365" priority="7907" operator="lessThan">
      <formula>0</formula>
    </cfRule>
  </conditionalFormatting>
  <conditionalFormatting sqref="D7">
    <cfRule type="cellIs" dxfId="7364" priority="7906" operator="lessThan">
      <formula>0</formula>
    </cfRule>
  </conditionalFormatting>
  <conditionalFormatting sqref="D7">
    <cfRule type="cellIs" dxfId="7363" priority="7905" operator="lessThan">
      <formula>0</formula>
    </cfRule>
  </conditionalFormatting>
  <conditionalFormatting sqref="D7">
    <cfRule type="cellIs" dxfId="7362" priority="7904" operator="lessThan">
      <formula>0</formula>
    </cfRule>
  </conditionalFormatting>
  <conditionalFormatting sqref="D7">
    <cfRule type="cellIs" dxfId="7361" priority="7903" operator="lessThan">
      <formula>0</formula>
    </cfRule>
  </conditionalFormatting>
  <conditionalFormatting sqref="D7">
    <cfRule type="cellIs" dxfId="7360" priority="7902" operator="lessThan">
      <formula>0</formula>
    </cfRule>
  </conditionalFormatting>
  <conditionalFormatting sqref="D7">
    <cfRule type="cellIs" dxfId="7359" priority="7901" operator="lessThan">
      <formula>0</formula>
    </cfRule>
  </conditionalFormatting>
  <conditionalFormatting sqref="D7">
    <cfRule type="cellIs" dxfId="7358" priority="7900" operator="lessThan">
      <formula>0</formula>
    </cfRule>
  </conditionalFormatting>
  <conditionalFormatting sqref="D7">
    <cfRule type="cellIs" dxfId="7357" priority="7899" operator="lessThan">
      <formula>0</formula>
    </cfRule>
  </conditionalFormatting>
  <conditionalFormatting sqref="D7">
    <cfRule type="cellIs" dxfId="7356" priority="7898" operator="lessThan">
      <formula>0</formula>
    </cfRule>
  </conditionalFormatting>
  <conditionalFormatting sqref="D7">
    <cfRule type="cellIs" dxfId="7355" priority="7897" operator="lessThan">
      <formula>0</formula>
    </cfRule>
  </conditionalFormatting>
  <conditionalFormatting sqref="D7">
    <cfRule type="cellIs" dxfId="7354" priority="7896" operator="lessThan">
      <formula>0</formula>
    </cfRule>
  </conditionalFormatting>
  <conditionalFormatting sqref="D7">
    <cfRule type="cellIs" dxfId="7353" priority="7895" operator="lessThan">
      <formula>0</formula>
    </cfRule>
  </conditionalFormatting>
  <conditionalFormatting sqref="D7">
    <cfRule type="cellIs" dxfId="7352" priority="7894" operator="lessThan">
      <formula>0</formula>
    </cfRule>
  </conditionalFormatting>
  <conditionalFormatting sqref="D7">
    <cfRule type="cellIs" dxfId="7351" priority="7893" operator="lessThan">
      <formula>0</formula>
    </cfRule>
  </conditionalFormatting>
  <conditionalFormatting sqref="D7">
    <cfRule type="cellIs" dxfId="7350" priority="7892" operator="lessThan">
      <formula>0</formula>
    </cfRule>
  </conditionalFormatting>
  <conditionalFormatting sqref="D7">
    <cfRule type="cellIs" dxfId="7349" priority="7891" operator="lessThan">
      <formula>0</formula>
    </cfRule>
  </conditionalFormatting>
  <conditionalFormatting sqref="D7">
    <cfRule type="cellIs" dxfId="7348" priority="7890" operator="lessThan">
      <formula>0</formula>
    </cfRule>
  </conditionalFormatting>
  <conditionalFormatting sqref="D7">
    <cfRule type="cellIs" dxfId="7347" priority="7889" operator="lessThan">
      <formula>0</formula>
    </cfRule>
  </conditionalFormatting>
  <conditionalFormatting sqref="D7">
    <cfRule type="cellIs" dxfId="7346" priority="7888" operator="lessThan">
      <formula>0</formula>
    </cfRule>
  </conditionalFormatting>
  <conditionalFormatting sqref="D7">
    <cfRule type="cellIs" dxfId="7345" priority="7887" operator="lessThan">
      <formula>0</formula>
    </cfRule>
  </conditionalFormatting>
  <conditionalFormatting sqref="D7">
    <cfRule type="cellIs" dxfId="7344" priority="7886" operator="lessThan">
      <formula>0</formula>
    </cfRule>
  </conditionalFormatting>
  <conditionalFormatting sqref="D7">
    <cfRule type="cellIs" dxfId="7343" priority="7885" operator="lessThan">
      <formula>0</formula>
    </cfRule>
  </conditionalFormatting>
  <conditionalFormatting sqref="D7">
    <cfRule type="cellIs" dxfId="7342" priority="7884" operator="lessThan">
      <formula>0</formula>
    </cfRule>
  </conditionalFormatting>
  <conditionalFormatting sqref="D7">
    <cfRule type="cellIs" dxfId="7341" priority="7883" operator="lessThan">
      <formula>0</formula>
    </cfRule>
  </conditionalFormatting>
  <conditionalFormatting sqref="D7">
    <cfRule type="cellIs" dxfId="7340" priority="7882" operator="lessThan">
      <formula>0</formula>
    </cfRule>
  </conditionalFormatting>
  <conditionalFormatting sqref="D7">
    <cfRule type="cellIs" dxfId="7339" priority="7881" operator="lessThan">
      <formula>0</formula>
    </cfRule>
  </conditionalFormatting>
  <conditionalFormatting sqref="D7">
    <cfRule type="cellIs" dxfId="7338" priority="7880" operator="lessThan">
      <formula>0</formula>
    </cfRule>
  </conditionalFormatting>
  <conditionalFormatting sqref="D7">
    <cfRule type="cellIs" dxfId="7337" priority="7879" operator="lessThan">
      <formula>0</formula>
    </cfRule>
  </conditionalFormatting>
  <conditionalFormatting sqref="D7">
    <cfRule type="cellIs" dxfId="7336" priority="7878" operator="lessThan">
      <formula>0</formula>
    </cfRule>
  </conditionalFormatting>
  <conditionalFormatting sqref="D7">
    <cfRule type="cellIs" dxfId="7335" priority="7877" operator="lessThan">
      <formula>0</formula>
    </cfRule>
  </conditionalFormatting>
  <conditionalFormatting sqref="D7">
    <cfRule type="cellIs" dxfId="7334" priority="7876" operator="lessThan">
      <formula>0</formula>
    </cfRule>
  </conditionalFormatting>
  <conditionalFormatting sqref="D7">
    <cfRule type="cellIs" dxfId="7333" priority="7875" operator="lessThan">
      <formula>0</formula>
    </cfRule>
  </conditionalFormatting>
  <conditionalFormatting sqref="D7">
    <cfRule type="cellIs" dxfId="7332" priority="7874" operator="lessThan">
      <formula>0</formula>
    </cfRule>
  </conditionalFormatting>
  <conditionalFormatting sqref="D7">
    <cfRule type="cellIs" dxfId="7331" priority="7873" operator="lessThan">
      <formula>0</formula>
    </cfRule>
  </conditionalFormatting>
  <conditionalFormatting sqref="D7">
    <cfRule type="cellIs" dxfId="7330" priority="7872" operator="lessThan">
      <formula>0</formula>
    </cfRule>
  </conditionalFormatting>
  <conditionalFormatting sqref="D7">
    <cfRule type="cellIs" dxfId="7329" priority="7871" operator="lessThan">
      <formula>0</formula>
    </cfRule>
  </conditionalFormatting>
  <conditionalFormatting sqref="D7">
    <cfRule type="cellIs" dxfId="7328" priority="7870" operator="lessThan">
      <formula>0</formula>
    </cfRule>
  </conditionalFormatting>
  <conditionalFormatting sqref="D7">
    <cfRule type="cellIs" dxfId="7327" priority="7869" operator="lessThan">
      <formula>0</formula>
    </cfRule>
  </conditionalFormatting>
  <conditionalFormatting sqref="D7">
    <cfRule type="cellIs" dxfId="7326" priority="7868" operator="lessThan">
      <formula>0</formula>
    </cfRule>
  </conditionalFormatting>
  <conditionalFormatting sqref="D7">
    <cfRule type="cellIs" dxfId="7325" priority="7867" operator="lessThan">
      <formula>0</formula>
    </cfRule>
  </conditionalFormatting>
  <conditionalFormatting sqref="D7">
    <cfRule type="cellIs" dxfId="7324" priority="7866" operator="lessThan">
      <formula>0</formula>
    </cfRule>
  </conditionalFormatting>
  <conditionalFormatting sqref="D7">
    <cfRule type="cellIs" dxfId="7323" priority="7865" operator="lessThan">
      <formula>0</formula>
    </cfRule>
  </conditionalFormatting>
  <conditionalFormatting sqref="D7">
    <cfRule type="cellIs" dxfId="7322" priority="7864" operator="lessThan">
      <formula>0</formula>
    </cfRule>
  </conditionalFormatting>
  <conditionalFormatting sqref="D7">
    <cfRule type="cellIs" dxfId="7321" priority="7863" operator="lessThan">
      <formula>0</formula>
    </cfRule>
  </conditionalFormatting>
  <conditionalFormatting sqref="D7">
    <cfRule type="cellIs" dxfId="7320" priority="7862" operator="lessThan">
      <formula>0</formula>
    </cfRule>
  </conditionalFormatting>
  <conditionalFormatting sqref="D7">
    <cfRule type="cellIs" dxfId="7319" priority="7861" operator="lessThan">
      <formula>0</formula>
    </cfRule>
  </conditionalFormatting>
  <conditionalFormatting sqref="D7">
    <cfRule type="cellIs" dxfId="7318" priority="7860" operator="lessThan">
      <formula>0</formula>
    </cfRule>
  </conditionalFormatting>
  <conditionalFormatting sqref="D7">
    <cfRule type="cellIs" dxfId="7317" priority="7859" operator="lessThan">
      <formula>0</formula>
    </cfRule>
  </conditionalFormatting>
  <conditionalFormatting sqref="D7">
    <cfRule type="cellIs" dxfId="7316" priority="7858" operator="lessThan">
      <formula>0</formula>
    </cfRule>
  </conditionalFormatting>
  <conditionalFormatting sqref="D7">
    <cfRule type="cellIs" dxfId="7315" priority="7857" operator="lessThan">
      <formula>0</formula>
    </cfRule>
  </conditionalFormatting>
  <conditionalFormatting sqref="D7">
    <cfRule type="cellIs" dxfId="7314" priority="7856" operator="lessThan">
      <formula>0</formula>
    </cfRule>
  </conditionalFormatting>
  <conditionalFormatting sqref="D7">
    <cfRule type="cellIs" dxfId="7313" priority="7855" operator="lessThan">
      <formula>0</formula>
    </cfRule>
  </conditionalFormatting>
  <conditionalFormatting sqref="D7">
    <cfRule type="cellIs" dxfId="7312" priority="7854" operator="lessThan">
      <formula>0</formula>
    </cfRule>
  </conditionalFormatting>
  <conditionalFormatting sqref="D7">
    <cfRule type="cellIs" dxfId="7311" priority="7853" operator="lessThan">
      <formula>0</formula>
    </cfRule>
  </conditionalFormatting>
  <conditionalFormatting sqref="D7">
    <cfRule type="cellIs" dxfId="7310" priority="7852" operator="lessThan">
      <formula>0</formula>
    </cfRule>
  </conditionalFormatting>
  <conditionalFormatting sqref="D7">
    <cfRule type="cellIs" dxfId="7309" priority="7851" operator="lessThan">
      <formula>0</formula>
    </cfRule>
  </conditionalFormatting>
  <conditionalFormatting sqref="D7">
    <cfRule type="cellIs" dxfId="7308" priority="7850" operator="lessThan">
      <formula>0</formula>
    </cfRule>
  </conditionalFormatting>
  <conditionalFormatting sqref="D7">
    <cfRule type="cellIs" dxfId="7307" priority="7849" operator="lessThan">
      <formula>0</formula>
    </cfRule>
  </conditionalFormatting>
  <conditionalFormatting sqref="D7">
    <cfRule type="cellIs" dxfId="7306" priority="7848" operator="lessThan">
      <formula>0</formula>
    </cfRule>
  </conditionalFormatting>
  <conditionalFormatting sqref="D7">
    <cfRule type="cellIs" dxfId="7305" priority="7847" operator="lessThan">
      <formula>0</formula>
    </cfRule>
  </conditionalFormatting>
  <conditionalFormatting sqref="D7">
    <cfRule type="cellIs" dxfId="7304" priority="7846" operator="lessThan">
      <formula>0</formula>
    </cfRule>
  </conditionalFormatting>
  <conditionalFormatting sqref="D7">
    <cfRule type="cellIs" dxfId="7303" priority="7845" operator="lessThan">
      <formula>0</formula>
    </cfRule>
  </conditionalFormatting>
  <conditionalFormatting sqref="D7">
    <cfRule type="cellIs" dxfId="7302" priority="7844" operator="lessThan">
      <formula>0</formula>
    </cfRule>
  </conditionalFormatting>
  <conditionalFormatting sqref="D7">
    <cfRule type="cellIs" dxfId="7301" priority="7843" operator="lessThan">
      <formula>0</formula>
    </cfRule>
  </conditionalFormatting>
  <conditionalFormatting sqref="D7">
    <cfRule type="cellIs" dxfId="7300" priority="7842" operator="lessThan">
      <formula>0</formula>
    </cfRule>
  </conditionalFormatting>
  <conditionalFormatting sqref="D7">
    <cfRule type="cellIs" dxfId="7299" priority="7841" operator="lessThan">
      <formula>0</formula>
    </cfRule>
  </conditionalFormatting>
  <conditionalFormatting sqref="D7">
    <cfRule type="cellIs" dxfId="7298" priority="7840" operator="lessThan">
      <formula>0</formula>
    </cfRule>
  </conditionalFormatting>
  <conditionalFormatting sqref="D7">
    <cfRule type="cellIs" dxfId="7297" priority="7839" operator="lessThan">
      <formula>0</formula>
    </cfRule>
  </conditionalFormatting>
  <conditionalFormatting sqref="D7">
    <cfRule type="cellIs" dxfId="7296" priority="7838" operator="lessThan">
      <formula>0</formula>
    </cfRule>
  </conditionalFormatting>
  <conditionalFormatting sqref="D7">
    <cfRule type="cellIs" dxfId="7295" priority="7837" operator="lessThan">
      <formula>0</formula>
    </cfRule>
  </conditionalFormatting>
  <conditionalFormatting sqref="D7">
    <cfRule type="cellIs" dxfId="7294" priority="7836" operator="lessThan">
      <formula>0</formula>
    </cfRule>
  </conditionalFormatting>
  <conditionalFormatting sqref="D7">
    <cfRule type="cellIs" dxfId="7293" priority="7835" operator="lessThan">
      <formula>0</formula>
    </cfRule>
  </conditionalFormatting>
  <conditionalFormatting sqref="D7">
    <cfRule type="cellIs" dxfId="7292" priority="7834" operator="lessThan">
      <formula>0</formula>
    </cfRule>
  </conditionalFormatting>
  <conditionalFormatting sqref="D7">
    <cfRule type="cellIs" dxfId="7291" priority="7833" operator="lessThan">
      <formula>0</formula>
    </cfRule>
  </conditionalFormatting>
  <conditionalFormatting sqref="D7">
    <cfRule type="cellIs" dxfId="7290" priority="7832" operator="lessThan">
      <formula>0</formula>
    </cfRule>
  </conditionalFormatting>
  <conditionalFormatting sqref="D7">
    <cfRule type="cellIs" dxfId="7289" priority="7831" operator="lessThan">
      <formula>0</formula>
    </cfRule>
  </conditionalFormatting>
  <conditionalFormatting sqref="D7">
    <cfRule type="cellIs" dxfId="7288" priority="7830" operator="lessThan">
      <formula>0</formula>
    </cfRule>
  </conditionalFormatting>
  <conditionalFormatting sqref="D7">
    <cfRule type="cellIs" dxfId="7287" priority="7829" operator="lessThan">
      <formula>0</formula>
    </cfRule>
  </conditionalFormatting>
  <conditionalFormatting sqref="D7">
    <cfRule type="cellIs" dxfId="7286" priority="7828" operator="lessThan">
      <formula>0</formula>
    </cfRule>
  </conditionalFormatting>
  <conditionalFormatting sqref="D7">
    <cfRule type="cellIs" dxfId="7285" priority="7827" operator="lessThan">
      <formula>0</formula>
    </cfRule>
  </conditionalFormatting>
  <conditionalFormatting sqref="D7">
    <cfRule type="cellIs" dxfId="7284" priority="7826" operator="lessThan">
      <formula>0</formula>
    </cfRule>
  </conditionalFormatting>
  <conditionalFormatting sqref="D7">
    <cfRule type="cellIs" dxfId="7283" priority="7825" operator="lessThan">
      <formula>0</formula>
    </cfRule>
  </conditionalFormatting>
  <conditionalFormatting sqref="D7">
    <cfRule type="cellIs" dxfId="7282" priority="7824" operator="lessThan">
      <formula>0</formula>
    </cfRule>
  </conditionalFormatting>
  <conditionalFormatting sqref="D7">
    <cfRule type="cellIs" dxfId="7281" priority="7823" operator="lessThan">
      <formula>0</formula>
    </cfRule>
  </conditionalFormatting>
  <conditionalFormatting sqref="D7">
    <cfRule type="cellIs" dxfId="7280" priority="7822" operator="lessThan">
      <formula>0</formula>
    </cfRule>
  </conditionalFormatting>
  <conditionalFormatting sqref="D7">
    <cfRule type="cellIs" dxfId="7279" priority="7821" operator="lessThan">
      <formula>0</formula>
    </cfRule>
  </conditionalFormatting>
  <conditionalFormatting sqref="D7">
    <cfRule type="cellIs" dxfId="7278" priority="7820" operator="lessThan">
      <formula>0</formula>
    </cfRule>
  </conditionalFormatting>
  <conditionalFormatting sqref="D7">
    <cfRule type="cellIs" dxfId="7277" priority="7819" operator="lessThan">
      <formula>0</formula>
    </cfRule>
  </conditionalFormatting>
  <conditionalFormatting sqref="D7">
    <cfRule type="cellIs" dxfId="7276" priority="7818" operator="lessThan">
      <formula>0</formula>
    </cfRule>
  </conditionalFormatting>
  <conditionalFormatting sqref="D7">
    <cfRule type="cellIs" dxfId="7275" priority="7817" operator="lessThan">
      <formula>0</formula>
    </cfRule>
  </conditionalFormatting>
  <conditionalFormatting sqref="D7">
    <cfRule type="cellIs" dxfId="7274" priority="7816" operator="lessThan">
      <formula>0</formula>
    </cfRule>
  </conditionalFormatting>
  <conditionalFormatting sqref="D7">
    <cfRule type="cellIs" dxfId="7273" priority="7815" operator="lessThan">
      <formula>0</formula>
    </cfRule>
  </conditionalFormatting>
  <conditionalFormatting sqref="D7">
    <cfRule type="cellIs" dxfId="7272" priority="7814" operator="lessThan">
      <formula>0</formula>
    </cfRule>
  </conditionalFormatting>
  <conditionalFormatting sqref="D7">
    <cfRule type="cellIs" dxfId="7271" priority="7813" operator="lessThan">
      <formula>0</formula>
    </cfRule>
  </conditionalFormatting>
  <conditionalFormatting sqref="D7">
    <cfRule type="cellIs" dxfId="7270" priority="7812" operator="lessThan">
      <formula>0</formula>
    </cfRule>
  </conditionalFormatting>
  <conditionalFormatting sqref="D7">
    <cfRule type="cellIs" dxfId="7269" priority="7811" operator="lessThan">
      <formula>0</formula>
    </cfRule>
  </conditionalFormatting>
  <conditionalFormatting sqref="D7">
    <cfRule type="cellIs" dxfId="7268" priority="7810" operator="lessThan">
      <formula>0</formula>
    </cfRule>
  </conditionalFormatting>
  <conditionalFormatting sqref="D7">
    <cfRule type="cellIs" dxfId="7267" priority="7809" operator="lessThan">
      <formula>0</formula>
    </cfRule>
  </conditionalFormatting>
  <conditionalFormatting sqref="D7">
    <cfRule type="cellIs" dxfId="7266" priority="7808" operator="lessThan">
      <formula>0</formula>
    </cfRule>
  </conditionalFormatting>
  <conditionalFormatting sqref="D7">
    <cfRule type="cellIs" dxfId="7265" priority="7807" operator="lessThan">
      <formula>0</formula>
    </cfRule>
  </conditionalFormatting>
  <conditionalFormatting sqref="D7">
    <cfRule type="cellIs" dxfId="7264" priority="7806" operator="lessThan">
      <formula>0</formula>
    </cfRule>
  </conditionalFormatting>
  <conditionalFormatting sqref="D7">
    <cfRule type="cellIs" dxfId="7263" priority="7805" operator="lessThan">
      <formula>0</formula>
    </cfRule>
  </conditionalFormatting>
  <conditionalFormatting sqref="D7">
    <cfRule type="cellIs" dxfId="7262" priority="7804" operator="lessThan">
      <formula>0</formula>
    </cfRule>
  </conditionalFormatting>
  <conditionalFormatting sqref="D7">
    <cfRule type="cellIs" dxfId="7261" priority="7803" operator="lessThan">
      <formula>0</formula>
    </cfRule>
  </conditionalFormatting>
  <conditionalFormatting sqref="D7">
    <cfRule type="cellIs" dxfId="7260" priority="7802" operator="lessThan">
      <formula>0</formula>
    </cfRule>
  </conditionalFormatting>
  <conditionalFormatting sqref="D7">
    <cfRule type="cellIs" dxfId="7259" priority="7801" operator="lessThan">
      <formula>0</formula>
    </cfRule>
  </conditionalFormatting>
  <conditionalFormatting sqref="D7">
    <cfRule type="cellIs" dxfId="7258" priority="7800" operator="lessThan">
      <formula>0</formula>
    </cfRule>
  </conditionalFormatting>
  <conditionalFormatting sqref="D7">
    <cfRule type="cellIs" dxfId="7257" priority="7799" operator="lessThan">
      <formula>0</formula>
    </cfRule>
  </conditionalFormatting>
  <conditionalFormatting sqref="D7">
    <cfRule type="cellIs" dxfId="7256" priority="7798" operator="lessThan">
      <formula>0</formula>
    </cfRule>
  </conditionalFormatting>
  <conditionalFormatting sqref="D7">
    <cfRule type="cellIs" dxfId="7255" priority="7797" operator="lessThan">
      <formula>0</formula>
    </cfRule>
  </conditionalFormatting>
  <conditionalFormatting sqref="D7">
    <cfRule type="cellIs" dxfId="7254" priority="7796" operator="lessThan">
      <formula>0</formula>
    </cfRule>
  </conditionalFormatting>
  <conditionalFormatting sqref="D7">
    <cfRule type="cellIs" dxfId="7253" priority="7795" operator="lessThan">
      <formula>0</formula>
    </cfRule>
  </conditionalFormatting>
  <conditionalFormatting sqref="D7">
    <cfRule type="cellIs" dxfId="7252" priority="7794" operator="lessThan">
      <formula>0</formula>
    </cfRule>
  </conditionalFormatting>
  <conditionalFormatting sqref="D7">
    <cfRule type="cellIs" dxfId="7251" priority="7793" operator="lessThan">
      <formula>0</formula>
    </cfRule>
  </conditionalFormatting>
  <conditionalFormatting sqref="D7">
    <cfRule type="cellIs" dxfId="7250" priority="7792" operator="lessThan">
      <formula>0</formula>
    </cfRule>
  </conditionalFormatting>
  <conditionalFormatting sqref="D7">
    <cfRule type="cellIs" dxfId="7249" priority="7791" operator="lessThan">
      <formula>0</formula>
    </cfRule>
  </conditionalFormatting>
  <conditionalFormatting sqref="D7">
    <cfRule type="cellIs" dxfId="7248" priority="7790" operator="lessThan">
      <formula>0</formula>
    </cfRule>
  </conditionalFormatting>
  <conditionalFormatting sqref="D7">
    <cfRule type="cellIs" dxfId="7247" priority="7789" operator="lessThan">
      <formula>0</formula>
    </cfRule>
  </conditionalFormatting>
  <conditionalFormatting sqref="D7">
    <cfRule type="cellIs" dxfId="7246" priority="7788" operator="lessThan">
      <formula>0</formula>
    </cfRule>
  </conditionalFormatting>
  <conditionalFormatting sqref="D7">
    <cfRule type="cellIs" dxfId="7245" priority="7787" operator="lessThan">
      <formula>0</formula>
    </cfRule>
  </conditionalFormatting>
  <conditionalFormatting sqref="D7">
    <cfRule type="cellIs" dxfId="7244" priority="7786" operator="lessThan">
      <formula>0</formula>
    </cfRule>
  </conditionalFormatting>
  <conditionalFormatting sqref="D7">
    <cfRule type="cellIs" dxfId="7243" priority="7785" operator="lessThan">
      <formula>0</formula>
    </cfRule>
  </conditionalFormatting>
  <conditionalFormatting sqref="D7">
    <cfRule type="cellIs" dxfId="7242" priority="7784" operator="lessThan">
      <formula>0</formula>
    </cfRule>
  </conditionalFormatting>
  <conditionalFormatting sqref="D7">
    <cfRule type="cellIs" dxfId="7241" priority="7783" operator="lessThan">
      <formula>0</formula>
    </cfRule>
  </conditionalFormatting>
  <conditionalFormatting sqref="D7">
    <cfRule type="cellIs" dxfId="7240" priority="7782" operator="lessThan">
      <formula>0</formula>
    </cfRule>
  </conditionalFormatting>
  <conditionalFormatting sqref="D7">
    <cfRule type="cellIs" dxfId="7239" priority="7781" operator="lessThan">
      <formula>0</formula>
    </cfRule>
  </conditionalFormatting>
  <conditionalFormatting sqref="D7">
    <cfRule type="cellIs" dxfId="7238" priority="7780" operator="lessThan">
      <formula>0</formula>
    </cfRule>
  </conditionalFormatting>
  <conditionalFormatting sqref="D7">
    <cfRule type="cellIs" dxfId="7237" priority="7779" operator="lessThan">
      <formula>0</formula>
    </cfRule>
  </conditionalFormatting>
  <conditionalFormatting sqref="D7">
    <cfRule type="cellIs" dxfId="7236" priority="7778" operator="lessThan">
      <formula>0</formula>
    </cfRule>
  </conditionalFormatting>
  <conditionalFormatting sqref="D7">
    <cfRule type="cellIs" dxfId="7235" priority="7777" operator="lessThan">
      <formula>0</formula>
    </cfRule>
  </conditionalFormatting>
  <conditionalFormatting sqref="D7">
    <cfRule type="cellIs" dxfId="7234" priority="7776" operator="lessThan">
      <formula>0</formula>
    </cfRule>
  </conditionalFormatting>
  <conditionalFormatting sqref="D7">
    <cfRule type="cellIs" dxfId="7233" priority="7775" operator="lessThan">
      <formula>0</formula>
    </cfRule>
  </conditionalFormatting>
  <conditionalFormatting sqref="D7">
    <cfRule type="cellIs" dxfId="7232" priority="7774" operator="lessThan">
      <formula>0</formula>
    </cfRule>
  </conditionalFormatting>
  <conditionalFormatting sqref="D7">
    <cfRule type="cellIs" dxfId="7231" priority="7773" operator="lessThan">
      <formula>0</formula>
    </cfRule>
  </conditionalFormatting>
  <conditionalFormatting sqref="D7">
    <cfRule type="cellIs" dxfId="7230" priority="7772" operator="lessThan">
      <formula>0</formula>
    </cfRule>
  </conditionalFormatting>
  <conditionalFormatting sqref="D7">
    <cfRule type="cellIs" dxfId="7229" priority="7771" operator="lessThan">
      <formula>0</formula>
    </cfRule>
  </conditionalFormatting>
  <conditionalFormatting sqref="D7">
    <cfRule type="cellIs" dxfId="7228" priority="7770" operator="lessThan">
      <formula>0</formula>
    </cfRule>
  </conditionalFormatting>
  <conditionalFormatting sqref="D7">
    <cfRule type="cellIs" dxfId="7227" priority="7769" operator="lessThan">
      <formula>0</formula>
    </cfRule>
  </conditionalFormatting>
  <conditionalFormatting sqref="D7">
    <cfRule type="cellIs" dxfId="7226" priority="7768" operator="lessThan">
      <formula>0</formula>
    </cfRule>
  </conditionalFormatting>
  <conditionalFormatting sqref="D7">
    <cfRule type="cellIs" dxfId="7225" priority="7767" operator="lessThan">
      <formula>0</formula>
    </cfRule>
  </conditionalFormatting>
  <conditionalFormatting sqref="D7">
    <cfRule type="cellIs" dxfId="7224" priority="7766" operator="lessThan">
      <formula>0</formula>
    </cfRule>
  </conditionalFormatting>
  <conditionalFormatting sqref="D7">
    <cfRule type="cellIs" dxfId="7223" priority="7765" operator="lessThan">
      <formula>0</formula>
    </cfRule>
  </conditionalFormatting>
  <conditionalFormatting sqref="D7">
    <cfRule type="cellIs" dxfId="7222" priority="7764" operator="lessThan">
      <formula>0</formula>
    </cfRule>
  </conditionalFormatting>
  <conditionalFormatting sqref="D7">
    <cfRule type="cellIs" dxfId="7221" priority="7763" operator="lessThan">
      <formula>0</formula>
    </cfRule>
  </conditionalFormatting>
  <conditionalFormatting sqref="D7">
    <cfRule type="cellIs" dxfId="7220" priority="7762" operator="lessThan">
      <formula>0</formula>
    </cfRule>
  </conditionalFormatting>
  <conditionalFormatting sqref="D7">
    <cfRule type="cellIs" dxfId="7219" priority="7761" operator="lessThan">
      <formula>0</formula>
    </cfRule>
  </conditionalFormatting>
  <conditionalFormatting sqref="D7">
    <cfRule type="cellIs" dxfId="7218" priority="7760" operator="lessThan">
      <formula>0</formula>
    </cfRule>
  </conditionalFormatting>
  <conditionalFormatting sqref="D7">
    <cfRule type="cellIs" dxfId="7217" priority="7759" operator="lessThan">
      <formula>0</formula>
    </cfRule>
  </conditionalFormatting>
  <conditionalFormatting sqref="D7">
    <cfRule type="cellIs" dxfId="7216" priority="7758" operator="lessThan">
      <formula>0</formula>
    </cfRule>
  </conditionalFormatting>
  <conditionalFormatting sqref="D7">
    <cfRule type="cellIs" dxfId="7215" priority="7757" operator="lessThan">
      <formula>0</formula>
    </cfRule>
  </conditionalFormatting>
  <conditionalFormatting sqref="D7">
    <cfRule type="cellIs" dxfId="7214" priority="7756" operator="lessThan">
      <formula>0</formula>
    </cfRule>
  </conditionalFormatting>
  <conditionalFormatting sqref="D7">
    <cfRule type="cellIs" dxfId="7213" priority="7755" operator="lessThan">
      <formula>0</formula>
    </cfRule>
  </conditionalFormatting>
  <conditionalFormatting sqref="D7">
    <cfRule type="cellIs" dxfId="7212" priority="7754" operator="lessThan">
      <formula>0</formula>
    </cfRule>
  </conditionalFormatting>
  <conditionalFormatting sqref="D7">
    <cfRule type="cellIs" dxfId="7211" priority="7753" operator="lessThan">
      <formula>0</formula>
    </cfRule>
  </conditionalFormatting>
  <conditionalFormatting sqref="D7">
    <cfRule type="cellIs" dxfId="7210" priority="7752" operator="lessThan">
      <formula>0</formula>
    </cfRule>
  </conditionalFormatting>
  <conditionalFormatting sqref="D7">
    <cfRule type="cellIs" dxfId="7209" priority="7751" operator="lessThan">
      <formula>0</formula>
    </cfRule>
  </conditionalFormatting>
  <conditionalFormatting sqref="D7">
    <cfRule type="cellIs" dxfId="7208" priority="7750" operator="lessThan">
      <formula>0</formula>
    </cfRule>
  </conditionalFormatting>
  <conditionalFormatting sqref="D7">
    <cfRule type="cellIs" dxfId="7207" priority="7749" operator="lessThan">
      <formula>0</formula>
    </cfRule>
  </conditionalFormatting>
  <conditionalFormatting sqref="D7">
    <cfRule type="cellIs" dxfId="7206" priority="7748" operator="lessThan">
      <formula>0</formula>
    </cfRule>
  </conditionalFormatting>
  <conditionalFormatting sqref="D7">
    <cfRule type="cellIs" dxfId="7205" priority="7747" operator="lessThan">
      <formula>0</formula>
    </cfRule>
  </conditionalFormatting>
  <conditionalFormatting sqref="D7">
    <cfRule type="cellIs" dxfId="7204" priority="7746" operator="lessThan">
      <formula>0</formula>
    </cfRule>
  </conditionalFormatting>
  <conditionalFormatting sqref="D7">
    <cfRule type="cellIs" dxfId="7203" priority="7745" operator="lessThan">
      <formula>0</formula>
    </cfRule>
  </conditionalFormatting>
  <conditionalFormatting sqref="D7">
    <cfRule type="cellIs" dxfId="7202" priority="7744" operator="lessThan">
      <formula>0</formula>
    </cfRule>
  </conditionalFormatting>
  <conditionalFormatting sqref="D7">
    <cfRule type="cellIs" dxfId="7201" priority="7743" operator="lessThan">
      <formula>0</formula>
    </cfRule>
  </conditionalFormatting>
  <conditionalFormatting sqref="D7">
    <cfRule type="cellIs" dxfId="7200" priority="7742" operator="lessThan">
      <formula>0</formula>
    </cfRule>
  </conditionalFormatting>
  <conditionalFormatting sqref="D7">
    <cfRule type="cellIs" dxfId="7199" priority="7741" operator="lessThan">
      <formula>0</formula>
    </cfRule>
  </conditionalFormatting>
  <conditionalFormatting sqref="D7">
    <cfRule type="cellIs" dxfId="7198" priority="7740" operator="lessThan">
      <formula>0</formula>
    </cfRule>
  </conditionalFormatting>
  <conditionalFormatting sqref="D7">
    <cfRule type="cellIs" dxfId="7197" priority="7739" operator="lessThan">
      <formula>0</formula>
    </cfRule>
  </conditionalFormatting>
  <conditionalFormatting sqref="D7">
    <cfRule type="cellIs" dxfId="7196" priority="7738" operator="lessThan">
      <formula>0</formula>
    </cfRule>
  </conditionalFormatting>
  <conditionalFormatting sqref="D7">
    <cfRule type="cellIs" dxfId="7195" priority="7737" operator="lessThan">
      <formula>0</formula>
    </cfRule>
  </conditionalFormatting>
  <conditionalFormatting sqref="D7">
    <cfRule type="cellIs" dxfId="7194" priority="7736" operator="lessThan">
      <formula>0</formula>
    </cfRule>
  </conditionalFormatting>
  <conditionalFormatting sqref="D7">
    <cfRule type="cellIs" dxfId="7193" priority="7735" operator="lessThan">
      <formula>0</formula>
    </cfRule>
  </conditionalFormatting>
  <conditionalFormatting sqref="D7">
    <cfRule type="cellIs" dxfId="7192" priority="7734" operator="lessThan">
      <formula>0</formula>
    </cfRule>
  </conditionalFormatting>
  <conditionalFormatting sqref="D7">
    <cfRule type="cellIs" dxfId="7191" priority="7733" operator="lessThan">
      <formula>0</formula>
    </cfRule>
  </conditionalFormatting>
  <conditionalFormatting sqref="D7">
    <cfRule type="cellIs" dxfId="7190" priority="7732" operator="lessThan">
      <formula>0</formula>
    </cfRule>
  </conditionalFormatting>
  <conditionalFormatting sqref="D7">
    <cfRule type="cellIs" dxfId="7189" priority="7731" operator="lessThan">
      <formula>0</formula>
    </cfRule>
  </conditionalFormatting>
  <conditionalFormatting sqref="D7">
    <cfRule type="cellIs" dxfId="7188" priority="7730" operator="lessThan">
      <formula>0</formula>
    </cfRule>
  </conditionalFormatting>
  <conditionalFormatting sqref="D7">
    <cfRule type="cellIs" dxfId="7187" priority="7729" operator="lessThan">
      <formula>0</formula>
    </cfRule>
  </conditionalFormatting>
  <conditionalFormatting sqref="D7">
    <cfRule type="cellIs" dxfId="7186" priority="7728" operator="lessThan">
      <formula>0</formula>
    </cfRule>
  </conditionalFormatting>
  <conditionalFormatting sqref="D7">
    <cfRule type="cellIs" dxfId="7185" priority="7727" operator="lessThan">
      <formula>0</formula>
    </cfRule>
  </conditionalFormatting>
  <conditionalFormatting sqref="D7">
    <cfRule type="cellIs" dxfId="7184" priority="7726" operator="lessThan">
      <formula>0</formula>
    </cfRule>
  </conditionalFormatting>
  <conditionalFormatting sqref="D7">
    <cfRule type="cellIs" dxfId="7183" priority="7725" operator="lessThan">
      <formula>0</formula>
    </cfRule>
  </conditionalFormatting>
  <conditionalFormatting sqref="D7">
    <cfRule type="cellIs" dxfId="7182" priority="7724" operator="lessThan">
      <formula>0</formula>
    </cfRule>
  </conditionalFormatting>
  <conditionalFormatting sqref="D7">
    <cfRule type="cellIs" dxfId="7181" priority="7723" operator="lessThan">
      <formula>0</formula>
    </cfRule>
  </conditionalFormatting>
  <conditionalFormatting sqref="D7">
    <cfRule type="cellIs" dxfId="7180" priority="7722" operator="lessThan">
      <formula>0</formula>
    </cfRule>
  </conditionalFormatting>
  <conditionalFormatting sqref="D7">
    <cfRule type="cellIs" dxfId="7179" priority="7721" operator="lessThan">
      <formula>0</formula>
    </cfRule>
  </conditionalFormatting>
  <conditionalFormatting sqref="D7">
    <cfRule type="cellIs" dxfId="7178" priority="7720" operator="lessThan">
      <formula>0</formula>
    </cfRule>
  </conditionalFormatting>
  <conditionalFormatting sqref="D7">
    <cfRule type="cellIs" dxfId="7177" priority="7719" operator="lessThan">
      <formula>0</formula>
    </cfRule>
  </conditionalFormatting>
  <conditionalFormatting sqref="D7">
    <cfRule type="cellIs" dxfId="7176" priority="7718" operator="lessThan">
      <formula>0</formula>
    </cfRule>
  </conditionalFormatting>
  <conditionalFormatting sqref="D7">
    <cfRule type="cellIs" dxfId="7175" priority="7717" operator="lessThan">
      <formula>0</formula>
    </cfRule>
  </conditionalFormatting>
  <conditionalFormatting sqref="D7">
    <cfRule type="cellIs" dxfId="7174" priority="7716" operator="lessThan">
      <formula>0</formula>
    </cfRule>
  </conditionalFormatting>
  <conditionalFormatting sqref="D7">
    <cfRule type="cellIs" dxfId="7173" priority="7715" operator="lessThan">
      <formula>0</formula>
    </cfRule>
  </conditionalFormatting>
  <conditionalFormatting sqref="D7">
    <cfRule type="cellIs" dxfId="7172" priority="7714" operator="lessThan">
      <formula>0</formula>
    </cfRule>
  </conditionalFormatting>
  <conditionalFormatting sqref="D7">
    <cfRule type="cellIs" dxfId="7171" priority="7713" operator="lessThan">
      <formula>0</formula>
    </cfRule>
  </conditionalFormatting>
  <conditionalFormatting sqref="D7">
    <cfRule type="cellIs" dxfId="7170" priority="7712" operator="lessThan">
      <formula>0</formula>
    </cfRule>
  </conditionalFormatting>
  <conditionalFormatting sqref="D7">
    <cfRule type="cellIs" dxfId="7169" priority="7711" operator="lessThan">
      <formula>0</formula>
    </cfRule>
  </conditionalFormatting>
  <conditionalFormatting sqref="D7">
    <cfRule type="cellIs" dxfId="7168" priority="7710" operator="lessThan">
      <formula>0</formula>
    </cfRule>
  </conditionalFormatting>
  <conditionalFormatting sqref="D7">
    <cfRule type="cellIs" dxfId="7167" priority="7709" operator="lessThan">
      <formula>0</formula>
    </cfRule>
  </conditionalFormatting>
  <conditionalFormatting sqref="D7">
    <cfRule type="cellIs" dxfId="7166" priority="7708" operator="lessThan">
      <formula>0</formula>
    </cfRule>
  </conditionalFormatting>
  <conditionalFormatting sqref="D7">
    <cfRule type="cellIs" dxfId="7165" priority="7707" operator="lessThan">
      <formula>0</formula>
    </cfRule>
  </conditionalFormatting>
  <conditionalFormatting sqref="D7">
    <cfRule type="cellIs" dxfId="7164" priority="7706" operator="lessThan">
      <formula>0</formula>
    </cfRule>
  </conditionalFormatting>
  <conditionalFormatting sqref="D7">
    <cfRule type="cellIs" dxfId="7163" priority="7705" operator="lessThan">
      <formula>0</formula>
    </cfRule>
  </conditionalFormatting>
  <conditionalFormatting sqref="D7">
    <cfRule type="cellIs" dxfId="7162" priority="7704" operator="lessThan">
      <formula>0</formula>
    </cfRule>
  </conditionalFormatting>
  <conditionalFormatting sqref="D7">
    <cfRule type="cellIs" dxfId="7161" priority="7703" operator="lessThan">
      <formula>0</formula>
    </cfRule>
  </conditionalFormatting>
  <conditionalFormatting sqref="D7">
    <cfRule type="cellIs" dxfId="7160" priority="7702" operator="lessThan">
      <formula>0</formula>
    </cfRule>
  </conditionalFormatting>
  <conditionalFormatting sqref="D7">
    <cfRule type="cellIs" dxfId="7159" priority="7701" operator="lessThan">
      <formula>0</formula>
    </cfRule>
  </conditionalFormatting>
  <conditionalFormatting sqref="D7">
    <cfRule type="cellIs" dxfId="7158" priority="7700" operator="lessThan">
      <formula>0</formula>
    </cfRule>
  </conditionalFormatting>
  <conditionalFormatting sqref="D7">
    <cfRule type="cellIs" dxfId="7157" priority="7699" operator="lessThan">
      <formula>0</formula>
    </cfRule>
  </conditionalFormatting>
  <conditionalFormatting sqref="D7">
    <cfRule type="cellIs" dxfId="7156" priority="7698" operator="lessThan">
      <formula>0</formula>
    </cfRule>
  </conditionalFormatting>
  <conditionalFormatting sqref="D7">
    <cfRule type="cellIs" dxfId="7155" priority="7697" operator="lessThan">
      <formula>0</formula>
    </cfRule>
  </conditionalFormatting>
  <conditionalFormatting sqref="D7">
    <cfRule type="cellIs" dxfId="7154" priority="7696" operator="lessThan">
      <formula>0</formula>
    </cfRule>
  </conditionalFormatting>
  <conditionalFormatting sqref="D7">
    <cfRule type="cellIs" dxfId="7153" priority="7695" operator="lessThan">
      <formula>0</formula>
    </cfRule>
  </conditionalFormatting>
  <conditionalFormatting sqref="D7">
    <cfRule type="cellIs" dxfId="7152" priority="7694" operator="lessThan">
      <formula>0</formula>
    </cfRule>
  </conditionalFormatting>
  <conditionalFormatting sqref="D7">
    <cfRule type="cellIs" dxfId="7151" priority="7693" operator="lessThan">
      <formula>0</formula>
    </cfRule>
  </conditionalFormatting>
  <conditionalFormatting sqref="D7">
    <cfRule type="cellIs" dxfId="7150" priority="7692" operator="lessThan">
      <formula>0</formula>
    </cfRule>
  </conditionalFormatting>
  <conditionalFormatting sqref="D7">
    <cfRule type="cellIs" dxfId="7149" priority="7691" operator="lessThan">
      <formula>0</formula>
    </cfRule>
  </conditionalFormatting>
  <conditionalFormatting sqref="D7">
    <cfRule type="cellIs" dxfId="7148" priority="7690" operator="lessThan">
      <formula>0</formula>
    </cfRule>
  </conditionalFormatting>
  <conditionalFormatting sqref="D7">
    <cfRule type="cellIs" dxfId="7147" priority="7689" operator="lessThan">
      <formula>0</formula>
    </cfRule>
  </conditionalFormatting>
  <conditionalFormatting sqref="D7">
    <cfRule type="cellIs" dxfId="7146" priority="7688" operator="lessThan">
      <formula>0</formula>
    </cfRule>
  </conditionalFormatting>
  <conditionalFormatting sqref="D7">
    <cfRule type="cellIs" dxfId="7145" priority="7687" operator="lessThan">
      <formula>0</formula>
    </cfRule>
  </conditionalFormatting>
  <conditionalFormatting sqref="D7">
    <cfRule type="cellIs" dxfId="7144" priority="7686" operator="lessThan">
      <formula>0</formula>
    </cfRule>
  </conditionalFormatting>
  <conditionalFormatting sqref="D7">
    <cfRule type="cellIs" dxfId="7143" priority="7685" operator="lessThan">
      <formula>0</formula>
    </cfRule>
  </conditionalFormatting>
  <conditionalFormatting sqref="D7">
    <cfRule type="cellIs" dxfId="7142" priority="7684" operator="lessThan">
      <formula>0</formula>
    </cfRule>
  </conditionalFormatting>
  <conditionalFormatting sqref="D7">
    <cfRule type="cellIs" dxfId="7141" priority="7683" operator="lessThan">
      <formula>0</formula>
    </cfRule>
  </conditionalFormatting>
  <conditionalFormatting sqref="D7">
    <cfRule type="cellIs" dxfId="7140" priority="7682" operator="lessThan">
      <formula>0</formula>
    </cfRule>
  </conditionalFormatting>
  <conditionalFormatting sqref="D7">
    <cfRule type="cellIs" dxfId="7139" priority="7681" operator="lessThan">
      <formula>0</formula>
    </cfRule>
  </conditionalFormatting>
  <conditionalFormatting sqref="D7">
    <cfRule type="cellIs" dxfId="7138" priority="7680" operator="lessThan">
      <formula>0</formula>
    </cfRule>
  </conditionalFormatting>
  <conditionalFormatting sqref="D7">
    <cfRule type="cellIs" dxfId="7137" priority="7679" operator="lessThan">
      <formula>0</formula>
    </cfRule>
  </conditionalFormatting>
  <conditionalFormatting sqref="D7">
    <cfRule type="cellIs" dxfId="7136" priority="7678" operator="lessThan">
      <formula>0</formula>
    </cfRule>
  </conditionalFormatting>
  <conditionalFormatting sqref="D7">
    <cfRule type="cellIs" dxfId="7135" priority="7677" operator="lessThan">
      <formula>0</formula>
    </cfRule>
  </conditionalFormatting>
  <conditionalFormatting sqref="D7">
    <cfRule type="cellIs" dxfId="7134" priority="7676" operator="lessThan">
      <formula>0</formula>
    </cfRule>
  </conditionalFormatting>
  <conditionalFormatting sqref="D7">
    <cfRule type="cellIs" dxfId="7133" priority="7675" operator="lessThan">
      <formula>0</formula>
    </cfRule>
  </conditionalFormatting>
  <conditionalFormatting sqref="D7">
    <cfRule type="cellIs" dxfId="7132" priority="7674" operator="lessThan">
      <formula>0</formula>
    </cfRule>
  </conditionalFormatting>
  <conditionalFormatting sqref="D7">
    <cfRule type="cellIs" dxfId="7131" priority="7673" operator="lessThan">
      <formula>0</formula>
    </cfRule>
  </conditionalFormatting>
  <conditionalFormatting sqref="D7">
    <cfRule type="cellIs" dxfId="7130" priority="7672" operator="lessThan">
      <formula>0</formula>
    </cfRule>
  </conditionalFormatting>
  <conditionalFormatting sqref="D7">
    <cfRule type="cellIs" dxfId="7129" priority="7671" operator="lessThan">
      <formula>0</formula>
    </cfRule>
  </conditionalFormatting>
  <conditionalFormatting sqref="D7">
    <cfRule type="cellIs" dxfId="7128" priority="7670" operator="lessThan">
      <formula>0</formula>
    </cfRule>
  </conditionalFormatting>
  <conditionalFormatting sqref="D7">
    <cfRule type="cellIs" dxfId="7127" priority="7669" operator="lessThan">
      <formula>0</formula>
    </cfRule>
  </conditionalFormatting>
  <conditionalFormatting sqref="D7">
    <cfRule type="cellIs" dxfId="7126" priority="7668" operator="lessThan">
      <formula>0</formula>
    </cfRule>
  </conditionalFormatting>
  <conditionalFormatting sqref="D7">
    <cfRule type="cellIs" dxfId="7125" priority="7667" operator="lessThan">
      <formula>0</formula>
    </cfRule>
  </conditionalFormatting>
  <conditionalFormatting sqref="D7">
    <cfRule type="cellIs" dxfId="7124" priority="7666" operator="lessThan">
      <formula>0</formula>
    </cfRule>
  </conditionalFormatting>
  <conditionalFormatting sqref="D7">
    <cfRule type="cellIs" dxfId="7123" priority="7665" operator="lessThan">
      <formula>0</formula>
    </cfRule>
  </conditionalFormatting>
  <conditionalFormatting sqref="D7">
    <cfRule type="cellIs" dxfId="7122" priority="7664" operator="lessThan">
      <formula>0</formula>
    </cfRule>
  </conditionalFormatting>
  <conditionalFormatting sqref="D7">
    <cfRule type="cellIs" dxfId="7121" priority="7663" operator="lessThan">
      <formula>0</formula>
    </cfRule>
  </conditionalFormatting>
  <conditionalFormatting sqref="D7">
    <cfRule type="cellIs" dxfId="7120" priority="7662" operator="lessThan">
      <formula>0</formula>
    </cfRule>
  </conditionalFormatting>
  <conditionalFormatting sqref="D7">
    <cfRule type="cellIs" dxfId="7119" priority="7661" operator="lessThan">
      <formula>0</formula>
    </cfRule>
  </conditionalFormatting>
  <conditionalFormatting sqref="D7">
    <cfRule type="cellIs" dxfId="7118" priority="7660" operator="lessThan">
      <formula>0</formula>
    </cfRule>
  </conditionalFormatting>
  <conditionalFormatting sqref="D7">
    <cfRule type="cellIs" dxfId="7117" priority="7659" operator="lessThan">
      <formula>0</formula>
    </cfRule>
  </conditionalFormatting>
  <conditionalFormatting sqref="D7">
    <cfRule type="cellIs" dxfId="7116" priority="7658" operator="lessThan">
      <formula>0</formula>
    </cfRule>
  </conditionalFormatting>
  <conditionalFormatting sqref="D7">
    <cfRule type="cellIs" dxfId="7115" priority="7657" operator="lessThan">
      <formula>0</formula>
    </cfRule>
  </conditionalFormatting>
  <conditionalFormatting sqref="D7">
    <cfRule type="cellIs" dxfId="7114" priority="7656" operator="lessThan">
      <formula>0</formula>
    </cfRule>
  </conditionalFormatting>
  <conditionalFormatting sqref="D7">
    <cfRule type="cellIs" dxfId="7113" priority="7655" operator="lessThan">
      <formula>0</formula>
    </cfRule>
  </conditionalFormatting>
  <conditionalFormatting sqref="D7">
    <cfRule type="cellIs" dxfId="7112" priority="7654" operator="lessThan">
      <formula>0</formula>
    </cfRule>
  </conditionalFormatting>
  <conditionalFormatting sqref="D7">
    <cfRule type="cellIs" dxfId="7111" priority="7653" operator="lessThan">
      <formula>0</formula>
    </cfRule>
  </conditionalFormatting>
  <conditionalFormatting sqref="D7">
    <cfRule type="cellIs" dxfId="7110" priority="7652" operator="lessThan">
      <formula>0</formula>
    </cfRule>
  </conditionalFormatting>
  <conditionalFormatting sqref="D7">
    <cfRule type="cellIs" dxfId="7109" priority="7651" operator="lessThan">
      <formula>0</formula>
    </cfRule>
  </conditionalFormatting>
  <conditionalFormatting sqref="D7">
    <cfRule type="cellIs" dxfId="7108" priority="7650" operator="lessThan">
      <formula>0</formula>
    </cfRule>
  </conditionalFormatting>
  <conditionalFormatting sqref="D7">
    <cfRule type="cellIs" dxfId="7107" priority="7649" operator="lessThan">
      <formula>0</formula>
    </cfRule>
  </conditionalFormatting>
  <conditionalFormatting sqref="D7">
    <cfRule type="cellIs" dxfId="7106" priority="7648" operator="lessThan">
      <formula>0</formula>
    </cfRule>
  </conditionalFormatting>
  <conditionalFormatting sqref="D7">
    <cfRule type="cellIs" dxfId="7105" priority="7647" operator="lessThan">
      <formula>0</formula>
    </cfRule>
  </conditionalFormatting>
  <conditionalFormatting sqref="D7">
    <cfRule type="cellIs" dxfId="7104" priority="7646" operator="lessThan">
      <formula>0</formula>
    </cfRule>
  </conditionalFormatting>
  <conditionalFormatting sqref="D7">
    <cfRule type="cellIs" dxfId="7103" priority="7645" operator="lessThan">
      <formula>0</formula>
    </cfRule>
  </conditionalFormatting>
  <conditionalFormatting sqref="D7">
    <cfRule type="cellIs" dxfId="7102" priority="7644" operator="lessThan">
      <formula>0</formula>
    </cfRule>
  </conditionalFormatting>
  <conditionalFormatting sqref="D7">
    <cfRule type="cellIs" dxfId="7101" priority="7643" operator="lessThan">
      <formula>0</formula>
    </cfRule>
  </conditionalFormatting>
  <conditionalFormatting sqref="D7">
    <cfRule type="cellIs" dxfId="7100" priority="7642" operator="lessThan">
      <formula>0</formula>
    </cfRule>
  </conditionalFormatting>
  <conditionalFormatting sqref="D7">
    <cfRule type="cellIs" dxfId="7099" priority="7641" operator="lessThan">
      <formula>0</formula>
    </cfRule>
  </conditionalFormatting>
  <conditionalFormatting sqref="D7">
    <cfRule type="cellIs" dxfId="7098" priority="7640" operator="lessThan">
      <formula>0</formula>
    </cfRule>
  </conditionalFormatting>
  <conditionalFormatting sqref="D7">
    <cfRule type="cellIs" dxfId="7097" priority="7639" operator="lessThan">
      <formula>0</formula>
    </cfRule>
  </conditionalFormatting>
  <conditionalFormatting sqref="D7">
    <cfRule type="cellIs" dxfId="7096" priority="7638" operator="lessThan">
      <formula>0</formula>
    </cfRule>
  </conditionalFormatting>
  <conditionalFormatting sqref="D7">
    <cfRule type="cellIs" dxfId="7095" priority="7637" operator="lessThan">
      <formula>0</formula>
    </cfRule>
  </conditionalFormatting>
  <conditionalFormatting sqref="D7">
    <cfRule type="cellIs" dxfId="7094" priority="7636" operator="lessThan">
      <formula>0</formula>
    </cfRule>
  </conditionalFormatting>
  <conditionalFormatting sqref="D7">
    <cfRule type="cellIs" dxfId="7093" priority="7635" operator="lessThan">
      <formula>0</formula>
    </cfRule>
  </conditionalFormatting>
  <conditionalFormatting sqref="D7">
    <cfRule type="cellIs" dxfId="7092" priority="7634" operator="lessThan">
      <formula>0</formula>
    </cfRule>
  </conditionalFormatting>
  <conditionalFormatting sqref="D7">
    <cfRule type="cellIs" dxfId="7091" priority="7633" operator="lessThan">
      <formula>0</formula>
    </cfRule>
  </conditionalFormatting>
  <conditionalFormatting sqref="D7">
    <cfRule type="cellIs" dxfId="7090" priority="7632" operator="lessThan">
      <formula>0</formula>
    </cfRule>
  </conditionalFormatting>
  <conditionalFormatting sqref="D7">
    <cfRule type="cellIs" dxfId="7089" priority="7631" operator="lessThan">
      <formula>0</formula>
    </cfRule>
  </conditionalFormatting>
  <conditionalFormatting sqref="D7">
    <cfRule type="cellIs" dxfId="7088" priority="7630" operator="lessThan">
      <formula>0</formula>
    </cfRule>
  </conditionalFormatting>
  <conditionalFormatting sqref="D7">
    <cfRule type="cellIs" dxfId="7087" priority="7629" operator="lessThan">
      <formula>0</formula>
    </cfRule>
  </conditionalFormatting>
  <conditionalFormatting sqref="D7">
    <cfRule type="cellIs" dxfId="7086" priority="7628" operator="lessThan">
      <formula>0</formula>
    </cfRule>
  </conditionalFormatting>
  <conditionalFormatting sqref="D7">
    <cfRule type="cellIs" dxfId="7085" priority="7627" operator="lessThan">
      <formula>0</formula>
    </cfRule>
  </conditionalFormatting>
  <conditionalFormatting sqref="D7">
    <cfRule type="cellIs" dxfId="7084" priority="7626" operator="lessThan">
      <formula>0</formula>
    </cfRule>
  </conditionalFormatting>
  <conditionalFormatting sqref="D7">
    <cfRule type="cellIs" dxfId="7083" priority="7625" operator="lessThan">
      <formula>0</formula>
    </cfRule>
  </conditionalFormatting>
  <conditionalFormatting sqref="D7">
    <cfRule type="cellIs" dxfId="7082" priority="7624" operator="lessThan">
      <formula>0</formula>
    </cfRule>
  </conditionalFormatting>
  <conditionalFormatting sqref="D7">
    <cfRule type="cellIs" dxfId="7081" priority="7623" operator="lessThan">
      <formula>0</formula>
    </cfRule>
  </conditionalFormatting>
  <conditionalFormatting sqref="D7">
    <cfRule type="cellIs" dxfId="7080" priority="7622" operator="lessThan">
      <formula>0</formula>
    </cfRule>
  </conditionalFormatting>
  <conditionalFormatting sqref="D7">
    <cfRule type="cellIs" dxfId="7079" priority="7621" operator="lessThan">
      <formula>0</formula>
    </cfRule>
  </conditionalFormatting>
  <conditionalFormatting sqref="D7">
    <cfRule type="cellIs" dxfId="7078" priority="7620" operator="lessThan">
      <formula>0</formula>
    </cfRule>
  </conditionalFormatting>
  <conditionalFormatting sqref="D7">
    <cfRule type="cellIs" dxfId="7077" priority="7619" operator="lessThan">
      <formula>0</formula>
    </cfRule>
  </conditionalFormatting>
  <conditionalFormatting sqref="D7">
    <cfRule type="cellIs" dxfId="7076" priority="7618" operator="lessThan">
      <formula>0</formula>
    </cfRule>
  </conditionalFormatting>
  <conditionalFormatting sqref="D7">
    <cfRule type="cellIs" dxfId="7075" priority="7617" operator="lessThan">
      <formula>0</formula>
    </cfRule>
  </conditionalFormatting>
  <conditionalFormatting sqref="D7">
    <cfRule type="cellIs" dxfId="7074" priority="7616" operator="lessThan">
      <formula>0</formula>
    </cfRule>
  </conditionalFormatting>
  <conditionalFormatting sqref="D7">
    <cfRule type="cellIs" dxfId="7073" priority="7615" operator="lessThan">
      <formula>0</formula>
    </cfRule>
  </conditionalFormatting>
  <conditionalFormatting sqref="D7">
    <cfRule type="cellIs" dxfId="7072" priority="7614" operator="lessThan">
      <formula>0</formula>
    </cfRule>
  </conditionalFormatting>
  <conditionalFormatting sqref="D7">
    <cfRule type="cellIs" dxfId="7071" priority="7613" operator="lessThan">
      <formula>0</formula>
    </cfRule>
  </conditionalFormatting>
  <conditionalFormatting sqref="D7">
    <cfRule type="cellIs" dxfId="7070" priority="7612" operator="lessThan">
      <formula>0</formula>
    </cfRule>
  </conditionalFormatting>
  <conditionalFormatting sqref="D7">
    <cfRule type="cellIs" dxfId="7069" priority="7611" operator="lessThan">
      <formula>0</formula>
    </cfRule>
  </conditionalFormatting>
  <conditionalFormatting sqref="D7">
    <cfRule type="cellIs" dxfId="7068" priority="7610" operator="lessThan">
      <formula>0</formula>
    </cfRule>
  </conditionalFormatting>
  <conditionalFormatting sqref="D7">
    <cfRule type="cellIs" dxfId="7067" priority="7609" operator="lessThan">
      <formula>0</formula>
    </cfRule>
  </conditionalFormatting>
  <conditionalFormatting sqref="D7">
    <cfRule type="cellIs" dxfId="7066" priority="7608" operator="lessThan">
      <formula>0</formula>
    </cfRule>
  </conditionalFormatting>
  <conditionalFormatting sqref="D7">
    <cfRule type="cellIs" dxfId="7065" priority="7607" operator="lessThan">
      <formula>0</formula>
    </cfRule>
  </conditionalFormatting>
  <conditionalFormatting sqref="D7">
    <cfRule type="cellIs" dxfId="7064" priority="7606" operator="lessThan">
      <formula>0</formula>
    </cfRule>
  </conditionalFormatting>
  <conditionalFormatting sqref="D7">
    <cfRule type="cellIs" dxfId="7063" priority="7605" operator="lessThan">
      <formula>0</formula>
    </cfRule>
  </conditionalFormatting>
  <conditionalFormatting sqref="D7">
    <cfRule type="cellIs" dxfId="7062" priority="7604" operator="lessThan">
      <formula>0</formula>
    </cfRule>
  </conditionalFormatting>
  <conditionalFormatting sqref="D7">
    <cfRule type="cellIs" dxfId="7061" priority="7603" operator="lessThan">
      <formula>0</formula>
    </cfRule>
  </conditionalFormatting>
  <conditionalFormatting sqref="D7">
    <cfRule type="cellIs" dxfId="7060" priority="7602" operator="lessThan">
      <formula>0</formula>
    </cfRule>
  </conditionalFormatting>
  <conditionalFormatting sqref="D7">
    <cfRule type="cellIs" dxfId="7059" priority="7601" operator="lessThan">
      <formula>0</formula>
    </cfRule>
  </conditionalFormatting>
  <conditionalFormatting sqref="D7">
    <cfRule type="cellIs" dxfId="7058" priority="7600" operator="lessThan">
      <formula>0</formula>
    </cfRule>
  </conditionalFormatting>
  <conditionalFormatting sqref="D7">
    <cfRule type="cellIs" dxfId="7057" priority="7599" operator="lessThan">
      <formula>0</formula>
    </cfRule>
  </conditionalFormatting>
  <conditionalFormatting sqref="D7">
    <cfRule type="cellIs" dxfId="7056" priority="7598" operator="lessThan">
      <formula>0</formula>
    </cfRule>
  </conditionalFormatting>
  <conditionalFormatting sqref="D8">
    <cfRule type="cellIs" dxfId="7055" priority="7597" operator="lessThan">
      <formula>0</formula>
    </cfRule>
  </conditionalFormatting>
  <conditionalFormatting sqref="E8">
    <cfRule type="cellIs" dxfId="7054" priority="7596" operator="lessThan">
      <formula>0</formula>
    </cfRule>
  </conditionalFormatting>
  <conditionalFormatting sqref="D8">
    <cfRule type="cellIs" dxfId="7053" priority="7595" operator="lessThan">
      <formula>0</formula>
    </cfRule>
  </conditionalFormatting>
  <conditionalFormatting sqref="D8">
    <cfRule type="cellIs" dxfId="7052" priority="7594" operator="lessThan">
      <formula>0</formula>
    </cfRule>
  </conditionalFormatting>
  <conditionalFormatting sqref="D8">
    <cfRule type="cellIs" dxfId="7051" priority="7593" operator="lessThan">
      <formula>0</formula>
    </cfRule>
  </conditionalFormatting>
  <conditionalFormatting sqref="D8">
    <cfRule type="cellIs" dxfId="7050" priority="7592" operator="lessThan">
      <formula>0</formula>
    </cfRule>
  </conditionalFormatting>
  <conditionalFormatting sqref="D8">
    <cfRule type="cellIs" dxfId="7049" priority="7591" operator="lessThan">
      <formula>0</formula>
    </cfRule>
  </conditionalFormatting>
  <conditionalFormatting sqref="D8">
    <cfRule type="cellIs" dxfId="7048" priority="7590" operator="lessThan">
      <formula>0</formula>
    </cfRule>
  </conditionalFormatting>
  <conditionalFormatting sqref="D8">
    <cfRule type="cellIs" dxfId="7047" priority="7589" operator="lessThan">
      <formula>0</formula>
    </cfRule>
  </conditionalFormatting>
  <conditionalFormatting sqref="D8">
    <cfRule type="cellIs" dxfId="7046" priority="7588" operator="lessThan">
      <formula>0</formula>
    </cfRule>
  </conditionalFormatting>
  <conditionalFormatting sqref="D8">
    <cfRule type="cellIs" dxfId="7045" priority="7587" operator="lessThan">
      <formula>0</formula>
    </cfRule>
  </conditionalFormatting>
  <conditionalFormatting sqref="D8">
    <cfRule type="cellIs" dxfId="7044" priority="7586" operator="lessThan">
      <formula>0</formula>
    </cfRule>
  </conditionalFormatting>
  <conditionalFormatting sqref="D8">
    <cfRule type="cellIs" dxfId="7043" priority="7585" operator="lessThan">
      <formula>0</formula>
    </cfRule>
  </conditionalFormatting>
  <conditionalFormatting sqref="D8">
    <cfRule type="cellIs" dxfId="7042" priority="7584" operator="lessThan">
      <formula>0</formula>
    </cfRule>
  </conditionalFormatting>
  <conditionalFormatting sqref="D8">
    <cfRule type="cellIs" dxfId="7041" priority="7583" operator="lessThan">
      <formula>0</formula>
    </cfRule>
  </conditionalFormatting>
  <conditionalFormatting sqref="D8">
    <cfRule type="cellIs" dxfId="7040" priority="7582" operator="lessThan">
      <formula>0</formula>
    </cfRule>
  </conditionalFormatting>
  <conditionalFormatting sqref="D8">
    <cfRule type="cellIs" dxfId="7039" priority="7581" operator="lessThan">
      <formula>0</formula>
    </cfRule>
  </conditionalFormatting>
  <conditionalFormatting sqref="D8">
    <cfRule type="cellIs" dxfId="7038" priority="7580" operator="lessThan">
      <formula>0</formula>
    </cfRule>
  </conditionalFormatting>
  <conditionalFormatting sqref="D8">
    <cfRule type="cellIs" dxfId="7037" priority="7579" operator="lessThan">
      <formula>0</formula>
    </cfRule>
  </conditionalFormatting>
  <conditionalFormatting sqref="D8">
    <cfRule type="cellIs" dxfId="7036" priority="7578" operator="lessThan">
      <formula>0</formula>
    </cfRule>
  </conditionalFormatting>
  <conditionalFormatting sqref="D8">
    <cfRule type="cellIs" dxfId="7035" priority="7577" operator="lessThan">
      <formula>0</formula>
    </cfRule>
  </conditionalFormatting>
  <conditionalFormatting sqref="D8">
    <cfRule type="cellIs" dxfId="7034" priority="7576" operator="lessThan">
      <formula>0</formula>
    </cfRule>
  </conditionalFormatting>
  <conditionalFormatting sqref="D8">
    <cfRule type="cellIs" dxfId="7033" priority="7575" operator="lessThan">
      <formula>0</formula>
    </cfRule>
  </conditionalFormatting>
  <conditionalFormatting sqref="D8">
    <cfRule type="cellIs" dxfId="7032" priority="7574" operator="lessThan">
      <formula>0</formula>
    </cfRule>
  </conditionalFormatting>
  <conditionalFormatting sqref="D8">
    <cfRule type="cellIs" dxfId="7031" priority="7573" operator="lessThan">
      <formula>0</formula>
    </cfRule>
  </conditionalFormatting>
  <conditionalFormatting sqref="D8">
    <cfRule type="cellIs" dxfId="7030" priority="7572" operator="lessThan">
      <formula>0</formula>
    </cfRule>
  </conditionalFormatting>
  <conditionalFormatting sqref="D8">
    <cfRule type="cellIs" dxfId="7029" priority="7571" operator="lessThan">
      <formula>0</formula>
    </cfRule>
  </conditionalFormatting>
  <conditionalFormatting sqref="D8">
    <cfRule type="cellIs" dxfId="7028" priority="7570" operator="lessThan">
      <formula>0</formula>
    </cfRule>
  </conditionalFormatting>
  <conditionalFormatting sqref="D8">
    <cfRule type="cellIs" dxfId="7027" priority="7569" operator="lessThan">
      <formula>0</formula>
    </cfRule>
  </conditionalFormatting>
  <conditionalFormatting sqref="D8">
    <cfRule type="cellIs" dxfId="7026" priority="7568" operator="lessThan">
      <formula>0</formula>
    </cfRule>
  </conditionalFormatting>
  <conditionalFormatting sqref="D8">
    <cfRule type="cellIs" dxfId="7025" priority="7567" operator="lessThan">
      <formula>0</formula>
    </cfRule>
  </conditionalFormatting>
  <conditionalFormatting sqref="D8">
    <cfRule type="cellIs" dxfId="7024" priority="7566" operator="lessThan">
      <formula>0</formula>
    </cfRule>
  </conditionalFormatting>
  <conditionalFormatting sqref="D8">
    <cfRule type="cellIs" dxfId="7023" priority="7565" operator="lessThan">
      <formula>0</formula>
    </cfRule>
  </conditionalFormatting>
  <conditionalFormatting sqref="D8">
    <cfRule type="cellIs" dxfId="7022" priority="7564" operator="lessThan">
      <formula>0</formula>
    </cfRule>
  </conditionalFormatting>
  <conditionalFormatting sqref="D8">
    <cfRule type="cellIs" dxfId="7021" priority="7563" operator="lessThan">
      <formula>0</formula>
    </cfRule>
  </conditionalFormatting>
  <conditionalFormatting sqref="D8">
    <cfRule type="cellIs" dxfId="7020" priority="7562" operator="lessThan">
      <formula>0</formula>
    </cfRule>
  </conditionalFormatting>
  <conditionalFormatting sqref="D8">
    <cfRule type="cellIs" dxfId="7019" priority="7561" operator="lessThan">
      <formula>0</formula>
    </cfRule>
  </conditionalFormatting>
  <conditionalFormatting sqref="D8">
    <cfRule type="cellIs" dxfId="7018" priority="7560" operator="lessThan">
      <formula>0</formula>
    </cfRule>
  </conditionalFormatting>
  <conditionalFormatting sqref="D8">
    <cfRule type="cellIs" dxfId="7017" priority="7559" operator="lessThan">
      <formula>0</formula>
    </cfRule>
  </conditionalFormatting>
  <conditionalFormatting sqref="D8">
    <cfRule type="cellIs" dxfId="7016" priority="7558" operator="lessThan">
      <formula>0</formula>
    </cfRule>
  </conditionalFormatting>
  <conditionalFormatting sqref="D8">
    <cfRule type="cellIs" dxfId="7015" priority="7557" operator="lessThan">
      <formula>0</formula>
    </cfRule>
  </conditionalFormatting>
  <conditionalFormatting sqref="D8">
    <cfRule type="cellIs" dxfId="7014" priority="7556" operator="lessThan">
      <formula>0</formula>
    </cfRule>
  </conditionalFormatting>
  <conditionalFormatting sqref="D8">
    <cfRule type="cellIs" dxfId="7013" priority="7555" operator="lessThan">
      <formula>0</formula>
    </cfRule>
  </conditionalFormatting>
  <conditionalFormatting sqref="D8">
    <cfRule type="cellIs" dxfId="7012" priority="7554" operator="lessThan">
      <formula>0</formula>
    </cfRule>
  </conditionalFormatting>
  <conditionalFormatting sqref="D8">
    <cfRule type="cellIs" dxfId="7011" priority="7553" operator="lessThan">
      <formula>0</formula>
    </cfRule>
  </conditionalFormatting>
  <conditionalFormatting sqref="D8">
    <cfRule type="cellIs" dxfId="7010" priority="7552" operator="lessThan">
      <formula>0</formula>
    </cfRule>
  </conditionalFormatting>
  <conditionalFormatting sqref="D8">
    <cfRule type="cellIs" dxfId="7009" priority="7551" operator="lessThan">
      <formula>0</formula>
    </cfRule>
  </conditionalFormatting>
  <conditionalFormatting sqref="D8">
    <cfRule type="cellIs" dxfId="7008" priority="7550" operator="lessThan">
      <formula>0</formula>
    </cfRule>
  </conditionalFormatting>
  <conditionalFormatting sqref="D8">
    <cfRule type="cellIs" dxfId="7007" priority="7549" operator="lessThan">
      <formula>0</formula>
    </cfRule>
  </conditionalFormatting>
  <conditionalFormatting sqref="D8">
    <cfRule type="cellIs" dxfId="7006" priority="7548" operator="lessThan">
      <formula>0</formula>
    </cfRule>
  </conditionalFormatting>
  <conditionalFormatting sqref="D8">
    <cfRule type="cellIs" dxfId="7005" priority="7547" operator="lessThan">
      <formula>0</formula>
    </cfRule>
  </conditionalFormatting>
  <conditionalFormatting sqref="D8">
    <cfRule type="cellIs" dxfId="7004" priority="7546" operator="lessThan">
      <formula>0</formula>
    </cfRule>
  </conditionalFormatting>
  <conditionalFormatting sqref="D8">
    <cfRule type="cellIs" dxfId="7003" priority="7545" operator="lessThan">
      <formula>0</formula>
    </cfRule>
  </conditionalFormatting>
  <conditionalFormatting sqref="D8">
    <cfRule type="cellIs" dxfId="7002" priority="7544" operator="lessThan">
      <formula>0</formula>
    </cfRule>
  </conditionalFormatting>
  <conditionalFormatting sqref="D8">
    <cfRule type="cellIs" dxfId="7001" priority="7543" operator="lessThan">
      <formula>0</formula>
    </cfRule>
  </conditionalFormatting>
  <conditionalFormatting sqref="D8">
    <cfRule type="cellIs" dxfId="7000" priority="7542" operator="lessThan">
      <formula>0</formula>
    </cfRule>
  </conditionalFormatting>
  <conditionalFormatting sqref="D8">
    <cfRule type="cellIs" dxfId="6999" priority="7541" operator="lessThan">
      <formula>0</formula>
    </cfRule>
  </conditionalFormatting>
  <conditionalFormatting sqref="D8">
    <cfRule type="cellIs" dxfId="6998" priority="7540" operator="lessThan">
      <formula>0</formula>
    </cfRule>
  </conditionalFormatting>
  <conditionalFormatting sqref="D8">
    <cfRule type="cellIs" dxfId="6997" priority="7539" operator="lessThan">
      <formula>0</formula>
    </cfRule>
  </conditionalFormatting>
  <conditionalFormatting sqref="D8">
    <cfRule type="cellIs" dxfId="6996" priority="7538" operator="lessThan">
      <formula>0</formula>
    </cfRule>
  </conditionalFormatting>
  <conditionalFormatting sqref="D8">
    <cfRule type="cellIs" dxfId="6995" priority="7537" operator="lessThan">
      <formula>0</formula>
    </cfRule>
  </conditionalFormatting>
  <conditionalFormatting sqref="D8">
    <cfRule type="cellIs" dxfId="6994" priority="7536" operator="lessThan">
      <formula>0</formula>
    </cfRule>
  </conditionalFormatting>
  <conditionalFormatting sqref="D8">
    <cfRule type="cellIs" dxfId="6993" priority="7535" operator="lessThan">
      <formula>0</formula>
    </cfRule>
  </conditionalFormatting>
  <conditionalFormatting sqref="D8">
    <cfRule type="cellIs" dxfId="6992" priority="7534" operator="lessThan">
      <formula>0</formula>
    </cfRule>
  </conditionalFormatting>
  <conditionalFormatting sqref="D8">
    <cfRule type="cellIs" dxfId="6991" priority="7533" operator="lessThan">
      <formula>0</formula>
    </cfRule>
  </conditionalFormatting>
  <conditionalFormatting sqref="D8">
    <cfRule type="cellIs" dxfId="6990" priority="7532" operator="lessThan">
      <formula>0</formula>
    </cfRule>
  </conditionalFormatting>
  <conditionalFormatting sqref="D8">
    <cfRule type="cellIs" dxfId="6989" priority="7531" operator="lessThan">
      <formula>0</formula>
    </cfRule>
  </conditionalFormatting>
  <conditionalFormatting sqref="D8">
    <cfRule type="cellIs" dxfId="6988" priority="7530" operator="lessThan">
      <formula>0</formula>
    </cfRule>
  </conditionalFormatting>
  <conditionalFormatting sqref="D8">
    <cfRule type="cellIs" dxfId="6987" priority="7529" operator="lessThan">
      <formula>0</formula>
    </cfRule>
  </conditionalFormatting>
  <conditionalFormatting sqref="D8">
    <cfRule type="cellIs" dxfId="6986" priority="7528" operator="lessThan">
      <formula>0</formula>
    </cfRule>
  </conditionalFormatting>
  <conditionalFormatting sqref="D8">
    <cfRule type="cellIs" dxfId="6985" priority="7527" operator="lessThan">
      <formula>0</formula>
    </cfRule>
  </conditionalFormatting>
  <conditionalFormatting sqref="D8">
    <cfRule type="cellIs" dxfId="6984" priority="7526" operator="lessThan">
      <formula>0</formula>
    </cfRule>
  </conditionalFormatting>
  <conditionalFormatting sqref="D8">
    <cfRule type="cellIs" dxfId="6983" priority="7525" operator="lessThan">
      <formula>0</formula>
    </cfRule>
  </conditionalFormatting>
  <conditionalFormatting sqref="D8">
    <cfRule type="cellIs" dxfId="6982" priority="7524" operator="lessThan">
      <formula>0</formula>
    </cfRule>
  </conditionalFormatting>
  <conditionalFormatting sqref="D8">
    <cfRule type="cellIs" dxfId="6981" priority="7523" operator="lessThan">
      <formula>0</formula>
    </cfRule>
  </conditionalFormatting>
  <conditionalFormatting sqref="D8">
    <cfRule type="cellIs" dxfId="6980" priority="7522" operator="lessThan">
      <formula>0</formula>
    </cfRule>
  </conditionalFormatting>
  <conditionalFormatting sqref="D8">
    <cfRule type="cellIs" dxfId="6979" priority="7521" operator="lessThan">
      <formula>0</formula>
    </cfRule>
  </conditionalFormatting>
  <conditionalFormatting sqref="D8">
    <cfRule type="cellIs" dxfId="6978" priority="7520" operator="lessThan">
      <formula>0</formula>
    </cfRule>
  </conditionalFormatting>
  <conditionalFormatting sqref="D8">
    <cfRule type="cellIs" dxfId="6977" priority="7519" operator="lessThan">
      <formula>0</formula>
    </cfRule>
  </conditionalFormatting>
  <conditionalFormatting sqref="D8">
    <cfRule type="cellIs" dxfId="6976" priority="7518" operator="lessThan">
      <formula>0</formula>
    </cfRule>
  </conditionalFormatting>
  <conditionalFormatting sqref="D8">
    <cfRule type="cellIs" dxfId="6975" priority="7517" operator="lessThan">
      <formula>0</formula>
    </cfRule>
  </conditionalFormatting>
  <conditionalFormatting sqref="D8">
    <cfRule type="cellIs" dxfId="6974" priority="7516" operator="lessThan">
      <formula>0</formula>
    </cfRule>
  </conditionalFormatting>
  <conditionalFormatting sqref="D8">
    <cfRule type="cellIs" dxfId="6973" priority="7515" operator="lessThan">
      <formula>0</formula>
    </cfRule>
  </conditionalFormatting>
  <conditionalFormatting sqref="D8">
    <cfRule type="cellIs" dxfId="6972" priority="7514" operator="lessThan">
      <formula>0</formula>
    </cfRule>
  </conditionalFormatting>
  <conditionalFormatting sqref="D8">
    <cfRule type="cellIs" dxfId="6971" priority="7513" operator="lessThan">
      <formula>0</formula>
    </cfRule>
  </conditionalFormatting>
  <conditionalFormatting sqref="D8">
    <cfRule type="cellIs" dxfId="6970" priority="7512" operator="lessThan">
      <formula>0</formula>
    </cfRule>
  </conditionalFormatting>
  <conditionalFormatting sqref="D8">
    <cfRule type="cellIs" dxfId="6969" priority="7511" operator="lessThan">
      <formula>0</formula>
    </cfRule>
  </conditionalFormatting>
  <conditionalFormatting sqref="D8">
    <cfRule type="cellIs" dxfId="6968" priority="7510" operator="lessThan">
      <formula>0</formula>
    </cfRule>
  </conditionalFormatting>
  <conditionalFormatting sqref="D8">
    <cfRule type="cellIs" dxfId="6967" priority="7509" operator="lessThan">
      <formula>0</formula>
    </cfRule>
  </conditionalFormatting>
  <conditionalFormatting sqref="D8">
    <cfRule type="cellIs" dxfId="6966" priority="7508" operator="lessThan">
      <formula>0</formula>
    </cfRule>
  </conditionalFormatting>
  <conditionalFormatting sqref="D8">
    <cfRule type="cellIs" dxfId="6965" priority="7507" operator="lessThan">
      <formula>0</formula>
    </cfRule>
  </conditionalFormatting>
  <conditionalFormatting sqref="D8">
    <cfRule type="cellIs" dxfId="6964" priority="7506" operator="lessThan">
      <formula>0</formula>
    </cfRule>
  </conditionalFormatting>
  <conditionalFormatting sqref="D8">
    <cfRule type="cellIs" dxfId="6963" priority="7505" operator="lessThan">
      <formula>0</formula>
    </cfRule>
  </conditionalFormatting>
  <conditionalFormatting sqref="D8">
    <cfRule type="cellIs" dxfId="6962" priority="7504" operator="lessThan">
      <formula>0</formula>
    </cfRule>
  </conditionalFormatting>
  <conditionalFormatting sqref="D8">
    <cfRule type="cellIs" dxfId="6961" priority="7503" operator="lessThan">
      <formula>0</formula>
    </cfRule>
  </conditionalFormatting>
  <conditionalFormatting sqref="D8">
    <cfRule type="cellIs" dxfId="6960" priority="7502" operator="lessThan">
      <formula>0</formula>
    </cfRule>
  </conditionalFormatting>
  <conditionalFormatting sqref="D8">
    <cfRule type="cellIs" dxfId="6959" priority="7501" operator="lessThan">
      <formula>0</formula>
    </cfRule>
  </conditionalFormatting>
  <conditionalFormatting sqref="D8">
    <cfRule type="cellIs" dxfId="6958" priority="7500" operator="lessThan">
      <formula>0</formula>
    </cfRule>
  </conditionalFormatting>
  <conditionalFormatting sqref="D8">
    <cfRule type="cellIs" dxfId="6957" priority="7499" operator="lessThan">
      <formula>0</formula>
    </cfRule>
  </conditionalFormatting>
  <conditionalFormatting sqref="D8">
    <cfRule type="cellIs" dxfId="6956" priority="7498" operator="lessThan">
      <formula>0</formula>
    </cfRule>
  </conditionalFormatting>
  <conditionalFormatting sqref="D8">
    <cfRule type="cellIs" dxfId="6955" priority="7497" operator="lessThan">
      <formula>0</formula>
    </cfRule>
  </conditionalFormatting>
  <conditionalFormatting sqref="D8">
    <cfRule type="cellIs" dxfId="6954" priority="7496" operator="lessThan">
      <formula>0</formula>
    </cfRule>
  </conditionalFormatting>
  <conditionalFormatting sqref="D8">
    <cfRule type="cellIs" dxfId="6953" priority="7495" operator="lessThan">
      <formula>0</formula>
    </cfRule>
  </conditionalFormatting>
  <conditionalFormatting sqref="D8">
    <cfRule type="cellIs" dxfId="6952" priority="7494" operator="lessThan">
      <formula>0</formula>
    </cfRule>
  </conditionalFormatting>
  <conditionalFormatting sqref="D8">
    <cfRule type="cellIs" dxfId="6951" priority="7493" operator="lessThan">
      <formula>0</formula>
    </cfRule>
  </conditionalFormatting>
  <conditionalFormatting sqref="D8">
    <cfRule type="cellIs" dxfId="6950" priority="7492" operator="lessThan">
      <formula>0</formula>
    </cfRule>
  </conditionalFormatting>
  <conditionalFormatting sqref="D8">
    <cfRule type="cellIs" dxfId="6949" priority="7491" operator="lessThan">
      <formula>0</formula>
    </cfRule>
  </conditionalFormatting>
  <conditionalFormatting sqref="D8">
    <cfRule type="cellIs" dxfId="6948" priority="7490" operator="lessThan">
      <formula>0</formula>
    </cfRule>
  </conditionalFormatting>
  <conditionalFormatting sqref="D8">
    <cfRule type="cellIs" dxfId="6947" priority="7489" operator="lessThan">
      <formula>0</formula>
    </cfRule>
  </conditionalFormatting>
  <conditionalFormatting sqref="D8">
    <cfRule type="cellIs" dxfId="6946" priority="7488" operator="lessThan">
      <formula>0</formula>
    </cfRule>
  </conditionalFormatting>
  <conditionalFormatting sqref="D8">
    <cfRule type="cellIs" dxfId="6945" priority="7487" operator="lessThan">
      <formula>0</formula>
    </cfRule>
  </conditionalFormatting>
  <conditionalFormatting sqref="D8">
    <cfRule type="cellIs" dxfId="6944" priority="7486" operator="lessThan">
      <formula>0</formula>
    </cfRule>
  </conditionalFormatting>
  <conditionalFormatting sqref="D8">
    <cfRule type="cellIs" dxfId="6943" priority="7485" operator="lessThan">
      <formula>0</formula>
    </cfRule>
  </conditionalFormatting>
  <conditionalFormatting sqref="D8">
    <cfRule type="cellIs" dxfId="6942" priority="7484" operator="lessThan">
      <formula>0</formula>
    </cfRule>
  </conditionalFormatting>
  <conditionalFormatting sqref="D8">
    <cfRule type="cellIs" dxfId="6941" priority="7483" operator="lessThan">
      <formula>0</formula>
    </cfRule>
  </conditionalFormatting>
  <conditionalFormatting sqref="D8">
    <cfRule type="cellIs" dxfId="6940" priority="7482" operator="lessThan">
      <formula>0</formula>
    </cfRule>
  </conditionalFormatting>
  <conditionalFormatting sqref="D8">
    <cfRule type="cellIs" dxfId="6939" priority="7481" operator="lessThan">
      <formula>0</formula>
    </cfRule>
  </conditionalFormatting>
  <conditionalFormatting sqref="D8">
    <cfRule type="cellIs" dxfId="6938" priority="7480" operator="lessThan">
      <formula>0</formula>
    </cfRule>
  </conditionalFormatting>
  <conditionalFormatting sqref="D8">
    <cfRule type="cellIs" dxfId="6937" priority="7479" operator="lessThan">
      <formula>0</formula>
    </cfRule>
  </conditionalFormatting>
  <conditionalFormatting sqref="D8">
    <cfRule type="cellIs" dxfId="6936" priority="7478" operator="lessThan">
      <formula>0</formula>
    </cfRule>
  </conditionalFormatting>
  <conditionalFormatting sqref="D8">
    <cfRule type="cellIs" dxfId="6935" priority="7477" operator="lessThan">
      <formula>0</formula>
    </cfRule>
  </conditionalFormatting>
  <conditionalFormatting sqref="D8">
    <cfRule type="cellIs" dxfId="6934" priority="7476" operator="lessThan">
      <formula>0</formula>
    </cfRule>
  </conditionalFormatting>
  <conditionalFormatting sqref="D8">
    <cfRule type="cellIs" dxfId="6933" priority="7475" operator="lessThan">
      <formula>0</formula>
    </cfRule>
  </conditionalFormatting>
  <conditionalFormatting sqref="D8">
    <cfRule type="cellIs" dxfId="6932" priority="7474" operator="lessThan">
      <formula>0</formula>
    </cfRule>
  </conditionalFormatting>
  <conditionalFormatting sqref="D8">
    <cfRule type="cellIs" dxfId="6931" priority="7473" operator="lessThan">
      <formula>0</formula>
    </cfRule>
  </conditionalFormatting>
  <conditionalFormatting sqref="D8">
    <cfRule type="cellIs" dxfId="6930" priority="7472" operator="lessThan">
      <formula>0</formula>
    </cfRule>
  </conditionalFormatting>
  <conditionalFormatting sqref="D8">
    <cfRule type="cellIs" dxfId="6929" priority="7471" operator="lessThan">
      <formula>0</formula>
    </cfRule>
  </conditionalFormatting>
  <conditionalFormatting sqref="D8">
    <cfRule type="cellIs" dxfId="6928" priority="7470" operator="lessThan">
      <formula>0</formula>
    </cfRule>
  </conditionalFormatting>
  <conditionalFormatting sqref="D8">
    <cfRule type="cellIs" dxfId="6927" priority="7469" operator="lessThan">
      <formula>0</formula>
    </cfRule>
  </conditionalFormatting>
  <conditionalFormatting sqref="D8">
    <cfRule type="cellIs" dxfId="6926" priority="7468" operator="lessThan">
      <formula>0</formula>
    </cfRule>
  </conditionalFormatting>
  <conditionalFormatting sqref="D8">
    <cfRule type="cellIs" dxfId="6925" priority="7467" operator="lessThan">
      <formula>0</formula>
    </cfRule>
  </conditionalFormatting>
  <conditionalFormatting sqref="D8">
    <cfRule type="cellIs" dxfId="6924" priority="7466" operator="lessThan">
      <formula>0</formula>
    </cfRule>
  </conditionalFormatting>
  <conditionalFormatting sqref="D8">
    <cfRule type="cellIs" dxfId="6923" priority="7465" operator="lessThan">
      <formula>0</formula>
    </cfRule>
  </conditionalFormatting>
  <conditionalFormatting sqref="D8">
    <cfRule type="cellIs" dxfId="6922" priority="7464" operator="lessThan">
      <formula>0</formula>
    </cfRule>
  </conditionalFormatting>
  <conditionalFormatting sqref="D8">
    <cfRule type="cellIs" dxfId="6921" priority="7463" operator="lessThan">
      <formula>0</formula>
    </cfRule>
  </conditionalFormatting>
  <conditionalFormatting sqref="D8">
    <cfRule type="cellIs" dxfId="6920" priority="7462" operator="lessThan">
      <formula>0</formula>
    </cfRule>
  </conditionalFormatting>
  <conditionalFormatting sqref="D8">
    <cfRule type="cellIs" dxfId="6919" priority="7461" operator="lessThan">
      <formula>0</formula>
    </cfRule>
  </conditionalFormatting>
  <conditionalFormatting sqref="D8">
    <cfRule type="cellIs" dxfId="6918" priority="7460" operator="lessThan">
      <formula>0</formula>
    </cfRule>
  </conditionalFormatting>
  <conditionalFormatting sqref="D8">
    <cfRule type="cellIs" dxfId="6917" priority="7459" operator="lessThan">
      <formula>0</formula>
    </cfRule>
  </conditionalFormatting>
  <conditionalFormatting sqref="D8">
    <cfRule type="cellIs" dxfId="6916" priority="7458" operator="lessThan">
      <formula>0</formula>
    </cfRule>
  </conditionalFormatting>
  <conditionalFormatting sqref="D8">
    <cfRule type="cellIs" dxfId="6915" priority="7457" operator="lessThan">
      <formula>0</formula>
    </cfRule>
  </conditionalFormatting>
  <conditionalFormatting sqref="D8">
    <cfRule type="cellIs" dxfId="6914" priority="7456" operator="lessThan">
      <formula>0</formula>
    </cfRule>
  </conditionalFormatting>
  <conditionalFormatting sqref="D8">
    <cfRule type="cellIs" dxfId="6913" priority="7455" operator="lessThan">
      <formula>0</formula>
    </cfRule>
  </conditionalFormatting>
  <conditionalFormatting sqref="D8">
    <cfRule type="cellIs" dxfId="6912" priority="7454" operator="lessThan">
      <formula>0</formula>
    </cfRule>
  </conditionalFormatting>
  <conditionalFormatting sqref="D8">
    <cfRule type="cellIs" dxfId="6911" priority="7453" operator="lessThan">
      <formula>0</formula>
    </cfRule>
  </conditionalFormatting>
  <conditionalFormatting sqref="D8">
    <cfRule type="cellIs" dxfId="6910" priority="7452" operator="lessThan">
      <formula>0</formula>
    </cfRule>
  </conditionalFormatting>
  <conditionalFormatting sqref="D8">
    <cfRule type="cellIs" dxfId="6909" priority="7451" operator="lessThan">
      <formula>0</formula>
    </cfRule>
  </conditionalFormatting>
  <conditionalFormatting sqref="D8">
    <cfRule type="cellIs" dxfId="6908" priority="7450" operator="lessThan">
      <formula>0</formula>
    </cfRule>
  </conditionalFormatting>
  <conditionalFormatting sqref="D8">
    <cfRule type="cellIs" dxfId="6907" priority="7449" operator="lessThan">
      <formula>0</formula>
    </cfRule>
  </conditionalFormatting>
  <conditionalFormatting sqref="D8">
    <cfRule type="cellIs" dxfId="6906" priority="7448" operator="lessThan">
      <formula>0</formula>
    </cfRule>
  </conditionalFormatting>
  <conditionalFormatting sqref="D8">
    <cfRule type="cellIs" dxfId="6905" priority="7447" operator="lessThan">
      <formula>0</formula>
    </cfRule>
  </conditionalFormatting>
  <conditionalFormatting sqref="D8">
    <cfRule type="cellIs" dxfId="6904" priority="7446" operator="lessThan">
      <formula>0</formula>
    </cfRule>
  </conditionalFormatting>
  <conditionalFormatting sqref="D8">
    <cfRule type="cellIs" dxfId="6903" priority="7445" operator="lessThan">
      <formula>0</formula>
    </cfRule>
  </conditionalFormatting>
  <conditionalFormatting sqref="D8">
    <cfRule type="cellIs" dxfId="6902" priority="7444" operator="lessThan">
      <formula>0</formula>
    </cfRule>
  </conditionalFormatting>
  <conditionalFormatting sqref="D8">
    <cfRule type="cellIs" dxfId="6901" priority="7443" operator="lessThan">
      <formula>0</formula>
    </cfRule>
  </conditionalFormatting>
  <conditionalFormatting sqref="D8">
    <cfRule type="cellIs" dxfId="6900" priority="7442" operator="lessThan">
      <formula>0</formula>
    </cfRule>
  </conditionalFormatting>
  <conditionalFormatting sqref="D8">
    <cfRule type="cellIs" dxfId="6899" priority="7441" operator="lessThan">
      <formula>0</formula>
    </cfRule>
  </conditionalFormatting>
  <conditionalFormatting sqref="D8">
    <cfRule type="cellIs" dxfId="6898" priority="7440" operator="lessThan">
      <formula>0</formula>
    </cfRule>
  </conditionalFormatting>
  <conditionalFormatting sqref="D8">
    <cfRule type="cellIs" dxfId="6897" priority="7439" operator="lessThan">
      <formula>0</formula>
    </cfRule>
  </conditionalFormatting>
  <conditionalFormatting sqref="D8">
    <cfRule type="cellIs" dxfId="6896" priority="7438" operator="lessThan">
      <formula>0</formula>
    </cfRule>
  </conditionalFormatting>
  <conditionalFormatting sqref="D8">
    <cfRule type="cellIs" dxfId="6895" priority="7437" operator="lessThan">
      <formula>0</formula>
    </cfRule>
  </conditionalFormatting>
  <conditionalFormatting sqref="D8">
    <cfRule type="cellIs" dxfId="6894" priority="7436" operator="lessThan">
      <formula>0</formula>
    </cfRule>
  </conditionalFormatting>
  <conditionalFormatting sqref="D8">
    <cfRule type="cellIs" dxfId="6893" priority="7435" operator="lessThan">
      <formula>0</formula>
    </cfRule>
  </conditionalFormatting>
  <conditionalFormatting sqref="D8">
    <cfRule type="cellIs" dxfId="6892" priority="7434" operator="lessThan">
      <formula>0</formula>
    </cfRule>
  </conditionalFormatting>
  <conditionalFormatting sqref="D8">
    <cfRule type="cellIs" dxfId="6891" priority="7433" operator="lessThan">
      <formula>0</formula>
    </cfRule>
  </conditionalFormatting>
  <conditionalFormatting sqref="D8">
    <cfRule type="cellIs" dxfId="6890" priority="7432" operator="lessThan">
      <formula>0</formula>
    </cfRule>
  </conditionalFormatting>
  <conditionalFormatting sqref="D8">
    <cfRule type="cellIs" dxfId="6889" priority="7431" operator="lessThan">
      <formula>0</formula>
    </cfRule>
  </conditionalFormatting>
  <conditionalFormatting sqref="D8">
    <cfRule type="cellIs" dxfId="6888" priority="7430" operator="lessThan">
      <formula>0</formula>
    </cfRule>
  </conditionalFormatting>
  <conditionalFormatting sqref="D8">
    <cfRule type="cellIs" dxfId="6887" priority="7429" operator="lessThan">
      <formula>0</formula>
    </cfRule>
  </conditionalFormatting>
  <conditionalFormatting sqref="D8">
    <cfRule type="cellIs" dxfId="6886" priority="7428" operator="lessThan">
      <formula>0</formula>
    </cfRule>
  </conditionalFormatting>
  <conditionalFormatting sqref="D8">
    <cfRule type="cellIs" dxfId="6885" priority="7427" operator="lessThan">
      <formula>0</formula>
    </cfRule>
  </conditionalFormatting>
  <conditionalFormatting sqref="D8">
    <cfRule type="cellIs" dxfId="6884" priority="7426" operator="lessThan">
      <formula>0</formula>
    </cfRule>
  </conditionalFormatting>
  <conditionalFormatting sqref="D8">
    <cfRule type="cellIs" dxfId="6883" priority="7425" operator="lessThan">
      <formula>0</formula>
    </cfRule>
  </conditionalFormatting>
  <conditionalFormatting sqref="D8">
    <cfRule type="cellIs" dxfId="6882" priority="7424" operator="lessThan">
      <formula>0</formula>
    </cfRule>
  </conditionalFormatting>
  <conditionalFormatting sqref="D8">
    <cfRule type="cellIs" dxfId="6881" priority="7423" operator="lessThan">
      <formula>0</formula>
    </cfRule>
  </conditionalFormatting>
  <conditionalFormatting sqref="D8">
    <cfRule type="cellIs" dxfId="6880" priority="7422" operator="lessThan">
      <formula>0</formula>
    </cfRule>
  </conditionalFormatting>
  <conditionalFormatting sqref="D8">
    <cfRule type="cellIs" dxfId="6879" priority="7421" operator="lessThan">
      <formula>0</formula>
    </cfRule>
  </conditionalFormatting>
  <conditionalFormatting sqref="D8">
    <cfRule type="cellIs" dxfId="6878" priority="7420" operator="lessThan">
      <formula>0</formula>
    </cfRule>
  </conditionalFormatting>
  <conditionalFormatting sqref="D8">
    <cfRule type="cellIs" dxfId="6877" priority="7419" operator="lessThan">
      <formula>0</formula>
    </cfRule>
  </conditionalFormatting>
  <conditionalFormatting sqref="D8">
    <cfRule type="cellIs" dxfId="6876" priority="7418" operator="lessThan">
      <formula>0</formula>
    </cfRule>
  </conditionalFormatting>
  <conditionalFormatting sqref="D8">
    <cfRule type="cellIs" dxfId="6875" priority="7417" operator="lessThan">
      <formula>0</formula>
    </cfRule>
  </conditionalFormatting>
  <conditionalFormatting sqref="D8">
    <cfRule type="cellIs" dxfId="6874" priority="7416" operator="lessThan">
      <formula>0</formula>
    </cfRule>
  </conditionalFormatting>
  <conditionalFormatting sqref="D8">
    <cfRule type="cellIs" dxfId="6873" priority="7415" operator="lessThan">
      <formula>0</formula>
    </cfRule>
  </conditionalFormatting>
  <conditionalFormatting sqref="D8">
    <cfRule type="cellIs" dxfId="6872" priority="7414" operator="lessThan">
      <formula>0</formula>
    </cfRule>
  </conditionalFormatting>
  <conditionalFormatting sqref="D8">
    <cfRule type="cellIs" dxfId="6871" priority="7413" operator="lessThan">
      <formula>0</formula>
    </cfRule>
  </conditionalFormatting>
  <conditionalFormatting sqref="D8">
    <cfRule type="cellIs" dxfId="6870" priority="7412" operator="lessThan">
      <formula>0</formula>
    </cfRule>
  </conditionalFormatting>
  <conditionalFormatting sqref="D8">
    <cfRule type="cellIs" dxfId="6869" priority="7411" operator="lessThan">
      <formula>0</formula>
    </cfRule>
  </conditionalFormatting>
  <conditionalFormatting sqref="D8">
    <cfRule type="cellIs" dxfId="6868" priority="7410" operator="lessThan">
      <formula>0</formula>
    </cfRule>
  </conditionalFormatting>
  <conditionalFormatting sqref="D8">
    <cfRule type="cellIs" dxfId="6867" priority="7409" operator="lessThan">
      <formula>0</formula>
    </cfRule>
  </conditionalFormatting>
  <conditionalFormatting sqref="D8">
    <cfRule type="cellIs" dxfId="6866" priority="7408" operator="lessThan">
      <formula>0</formula>
    </cfRule>
  </conditionalFormatting>
  <conditionalFormatting sqref="D8">
    <cfRule type="cellIs" dxfId="6865" priority="7407" operator="lessThan">
      <formula>0</formula>
    </cfRule>
  </conditionalFormatting>
  <conditionalFormatting sqref="D8">
    <cfRule type="cellIs" dxfId="6864" priority="7406" operator="lessThan">
      <formula>0</formula>
    </cfRule>
  </conditionalFormatting>
  <conditionalFormatting sqref="D8">
    <cfRule type="cellIs" dxfId="6863" priority="7405" operator="lessThan">
      <formula>0</formula>
    </cfRule>
  </conditionalFormatting>
  <conditionalFormatting sqref="D8">
    <cfRule type="cellIs" dxfId="6862" priority="7404" operator="lessThan">
      <formula>0</formula>
    </cfRule>
  </conditionalFormatting>
  <conditionalFormatting sqref="D8">
    <cfRule type="cellIs" dxfId="6861" priority="7403" operator="lessThan">
      <formula>0</formula>
    </cfRule>
  </conditionalFormatting>
  <conditionalFormatting sqref="D8">
    <cfRule type="cellIs" dxfId="6860" priority="7402" operator="lessThan">
      <formula>0</formula>
    </cfRule>
  </conditionalFormatting>
  <conditionalFormatting sqref="D8">
    <cfRule type="cellIs" dxfId="6859" priority="7401" operator="lessThan">
      <formula>0</formula>
    </cfRule>
  </conditionalFormatting>
  <conditionalFormatting sqref="D8">
    <cfRule type="cellIs" dxfId="6858" priority="7400" operator="lessThan">
      <formula>0</formula>
    </cfRule>
  </conditionalFormatting>
  <conditionalFormatting sqref="D8">
    <cfRule type="cellIs" dxfId="6857" priority="7399" operator="lessThan">
      <formula>0</formula>
    </cfRule>
  </conditionalFormatting>
  <conditionalFormatting sqref="D8">
    <cfRule type="cellIs" dxfId="6856" priority="7398" operator="lessThan">
      <formula>0</formula>
    </cfRule>
  </conditionalFormatting>
  <conditionalFormatting sqref="D8">
    <cfRule type="cellIs" dxfId="6855" priority="7397" operator="lessThan">
      <formula>0</formula>
    </cfRule>
  </conditionalFormatting>
  <conditionalFormatting sqref="D8">
    <cfRule type="cellIs" dxfId="6854" priority="7396" operator="lessThan">
      <formula>0</formula>
    </cfRule>
  </conditionalFormatting>
  <conditionalFormatting sqref="D8">
    <cfRule type="cellIs" dxfId="6853" priority="7395" operator="lessThan">
      <formula>0</formula>
    </cfRule>
  </conditionalFormatting>
  <conditionalFormatting sqref="D8">
    <cfRule type="cellIs" dxfId="6852" priority="7394" operator="lessThan">
      <formula>0</formula>
    </cfRule>
  </conditionalFormatting>
  <conditionalFormatting sqref="D8">
    <cfRule type="cellIs" dxfId="6851" priority="7393" operator="lessThan">
      <formula>0</formula>
    </cfRule>
  </conditionalFormatting>
  <conditionalFormatting sqref="D8">
    <cfRule type="cellIs" dxfId="6850" priority="7392" operator="lessThan">
      <formula>0</formula>
    </cfRule>
  </conditionalFormatting>
  <conditionalFormatting sqref="D8">
    <cfRule type="cellIs" dxfId="6849" priority="7391" operator="lessThan">
      <formula>0</formula>
    </cfRule>
  </conditionalFormatting>
  <conditionalFormatting sqref="D8">
    <cfRule type="cellIs" dxfId="6848" priority="7390" operator="lessThan">
      <formula>0</formula>
    </cfRule>
  </conditionalFormatting>
  <conditionalFormatting sqref="D8">
    <cfRule type="cellIs" dxfId="6847" priority="7389" operator="lessThan">
      <formula>0</formula>
    </cfRule>
  </conditionalFormatting>
  <conditionalFormatting sqref="D8">
    <cfRule type="cellIs" dxfId="6846" priority="7388" operator="lessThan">
      <formula>0</formula>
    </cfRule>
  </conditionalFormatting>
  <conditionalFormatting sqref="D8">
    <cfRule type="cellIs" dxfId="6845" priority="7387" operator="lessThan">
      <formula>0</formula>
    </cfRule>
  </conditionalFormatting>
  <conditionalFormatting sqref="D8">
    <cfRule type="cellIs" dxfId="6844" priority="7386" operator="lessThan">
      <formula>0</formula>
    </cfRule>
  </conditionalFormatting>
  <conditionalFormatting sqref="D8">
    <cfRule type="cellIs" dxfId="6843" priority="7385" operator="lessThan">
      <formula>0</formula>
    </cfRule>
  </conditionalFormatting>
  <conditionalFormatting sqref="D8">
    <cfRule type="cellIs" dxfId="6842" priority="7384" operator="lessThan">
      <formula>0</formula>
    </cfRule>
  </conditionalFormatting>
  <conditionalFormatting sqref="D8">
    <cfRule type="cellIs" dxfId="6841" priority="7383" operator="lessThan">
      <formula>0</formula>
    </cfRule>
  </conditionalFormatting>
  <conditionalFormatting sqref="D8">
    <cfRule type="cellIs" dxfId="6840" priority="7382" operator="lessThan">
      <formula>0</formula>
    </cfRule>
  </conditionalFormatting>
  <conditionalFormatting sqref="D8">
    <cfRule type="cellIs" dxfId="6839" priority="7381" operator="lessThan">
      <formula>0</formula>
    </cfRule>
  </conditionalFormatting>
  <conditionalFormatting sqref="D8">
    <cfRule type="cellIs" dxfId="6838" priority="7380" operator="lessThan">
      <formula>0</formula>
    </cfRule>
  </conditionalFormatting>
  <conditionalFormatting sqref="D8">
    <cfRule type="cellIs" dxfId="6837" priority="7379" operator="lessThan">
      <formula>0</formula>
    </cfRule>
  </conditionalFormatting>
  <conditionalFormatting sqref="D8">
    <cfRule type="cellIs" dxfId="6836" priority="7378" operator="lessThan">
      <formula>0</formula>
    </cfRule>
  </conditionalFormatting>
  <conditionalFormatting sqref="D8">
    <cfRule type="cellIs" dxfId="6835" priority="7377" operator="lessThan">
      <formula>0</formula>
    </cfRule>
  </conditionalFormatting>
  <conditionalFormatting sqref="D8">
    <cfRule type="cellIs" dxfId="6834" priority="7376" operator="lessThan">
      <formula>0</formula>
    </cfRule>
  </conditionalFormatting>
  <conditionalFormatting sqref="D8">
    <cfRule type="cellIs" dxfId="6833" priority="7375" operator="lessThan">
      <formula>0</formula>
    </cfRule>
  </conditionalFormatting>
  <conditionalFormatting sqref="D8">
    <cfRule type="cellIs" dxfId="6832" priority="7374" operator="lessThan">
      <formula>0</formula>
    </cfRule>
  </conditionalFormatting>
  <conditionalFormatting sqref="D8">
    <cfRule type="cellIs" dxfId="6831" priority="7373" operator="lessThan">
      <formula>0</formula>
    </cfRule>
  </conditionalFormatting>
  <conditionalFormatting sqref="D8">
    <cfRule type="cellIs" dxfId="6830" priority="7372" operator="lessThan">
      <formula>0</formula>
    </cfRule>
  </conditionalFormatting>
  <conditionalFormatting sqref="D8">
    <cfRule type="cellIs" dxfId="6829" priority="7371" operator="lessThan">
      <formula>0</formula>
    </cfRule>
  </conditionalFormatting>
  <conditionalFormatting sqref="D8">
    <cfRule type="cellIs" dxfId="6828" priority="7370" operator="lessThan">
      <formula>0</formula>
    </cfRule>
  </conditionalFormatting>
  <conditionalFormatting sqref="D8">
    <cfRule type="cellIs" dxfId="6827" priority="7369" operator="lessThan">
      <formula>0</formula>
    </cfRule>
  </conditionalFormatting>
  <conditionalFormatting sqref="D8">
    <cfRule type="cellIs" dxfId="6826" priority="7368" operator="lessThan">
      <formula>0</formula>
    </cfRule>
  </conditionalFormatting>
  <conditionalFormatting sqref="D8">
    <cfRule type="cellIs" dxfId="6825" priority="7367" operator="lessThan">
      <formula>0</formula>
    </cfRule>
  </conditionalFormatting>
  <conditionalFormatting sqref="D8">
    <cfRule type="cellIs" dxfId="6824" priority="7366" operator="lessThan">
      <formula>0</formula>
    </cfRule>
  </conditionalFormatting>
  <conditionalFormatting sqref="D8">
    <cfRule type="cellIs" dxfId="6823" priority="7365" operator="lessThan">
      <formula>0</formula>
    </cfRule>
  </conditionalFormatting>
  <conditionalFormatting sqref="D8">
    <cfRule type="cellIs" dxfId="6822" priority="7364" operator="lessThan">
      <formula>0</formula>
    </cfRule>
  </conditionalFormatting>
  <conditionalFormatting sqref="D8">
    <cfRule type="cellIs" dxfId="6821" priority="7363" operator="lessThan">
      <formula>0</formula>
    </cfRule>
  </conditionalFormatting>
  <conditionalFormatting sqref="D8">
    <cfRule type="cellIs" dxfId="6820" priority="7362" operator="lessThan">
      <formula>0</formula>
    </cfRule>
  </conditionalFormatting>
  <conditionalFormatting sqref="D8">
    <cfRule type="cellIs" dxfId="6819" priority="7361" operator="lessThan">
      <formula>0</formula>
    </cfRule>
  </conditionalFormatting>
  <conditionalFormatting sqref="D8">
    <cfRule type="cellIs" dxfId="6818" priority="7360" operator="lessThan">
      <formula>0</formula>
    </cfRule>
  </conditionalFormatting>
  <conditionalFormatting sqref="D8">
    <cfRule type="cellIs" dxfId="6817" priority="7359" operator="lessThan">
      <formula>0</formula>
    </cfRule>
  </conditionalFormatting>
  <conditionalFormatting sqref="D8">
    <cfRule type="cellIs" dxfId="6816" priority="7358" operator="lessThan">
      <formula>0</formula>
    </cfRule>
  </conditionalFormatting>
  <conditionalFormatting sqref="D8">
    <cfRule type="cellIs" dxfId="6815" priority="7357" operator="lessThan">
      <formula>0</formula>
    </cfRule>
  </conditionalFormatting>
  <conditionalFormatting sqref="D8">
    <cfRule type="cellIs" dxfId="6814" priority="7356" operator="lessThan">
      <formula>0</formula>
    </cfRule>
  </conditionalFormatting>
  <conditionalFormatting sqref="D8">
    <cfRule type="cellIs" dxfId="6813" priority="7355" operator="lessThan">
      <formula>0</formula>
    </cfRule>
  </conditionalFormatting>
  <conditionalFormatting sqref="D8">
    <cfRule type="cellIs" dxfId="6812" priority="7354" operator="lessThan">
      <formula>0</formula>
    </cfRule>
  </conditionalFormatting>
  <conditionalFormatting sqref="D8">
    <cfRule type="cellIs" dxfId="6811" priority="7353" operator="lessThan">
      <formula>0</formula>
    </cfRule>
  </conditionalFormatting>
  <conditionalFormatting sqref="D8">
    <cfRule type="cellIs" dxfId="6810" priority="7352" operator="lessThan">
      <formula>0</formula>
    </cfRule>
  </conditionalFormatting>
  <conditionalFormatting sqref="D8">
    <cfRule type="cellIs" dxfId="6809" priority="7351" operator="lessThan">
      <formula>0</formula>
    </cfRule>
  </conditionalFormatting>
  <conditionalFormatting sqref="D8">
    <cfRule type="cellIs" dxfId="6808" priority="7350" operator="lessThan">
      <formula>0</formula>
    </cfRule>
  </conditionalFormatting>
  <conditionalFormatting sqref="D8">
    <cfRule type="cellIs" dxfId="6807" priority="7349" operator="lessThan">
      <formula>0</formula>
    </cfRule>
  </conditionalFormatting>
  <conditionalFormatting sqref="D8">
    <cfRule type="cellIs" dxfId="6806" priority="7348" operator="lessThan">
      <formula>0</formula>
    </cfRule>
  </conditionalFormatting>
  <conditionalFormatting sqref="D8">
    <cfRule type="cellIs" dxfId="6805" priority="7347" operator="lessThan">
      <formula>0</formula>
    </cfRule>
  </conditionalFormatting>
  <conditionalFormatting sqref="D8">
    <cfRule type="cellIs" dxfId="6804" priority="7346" operator="lessThan">
      <formula>0</formula>
    </cfRule>
  </conditionalFormatting>
  <conditionalFormatting sqref="D8">
    <cfRule type="cellIs" dxfId="6803" priority="7345" operator="lessThan">
      <formula>0</formula>
    </cfRule>
  </conditionalFormatting>
  <conditionalFormatting sqref="D8">
    <cfRule type="cellIs" dxfId="6802" priority="7344" operator="lessThan">
      <formula>0</formula>
    </cfRule>
  </conditionalFormatting>
  <conditionalFormatting sqref="D8">
    <cfRule type="cellIs" dxfId="6801" priority="7343" operator="lessThan">
      <formula>0</formula>
    </cfRule>
  </conditionalFormatting>
  <conditionalFormatting sqref="D8">
    <cfRule type="cellIs" dxfId="6800" priority="7342" operator="lessThan">
      <formula>0</formula>
    </cfRule>
  </conditionalFormatting>
  <conditionalFormatting sqref="D8">
    <cfRule type="cellIs" dxfId="6799" priority="7341" operator="lessThan">
      <formula>0</formula>
    </cfRule>
  </conditionalFormatting>
  <conditionalFormatting sqref="D8">
    <cfRule type="cellIs" dxfId="6798" priority="7340" operator="lessThan">
      <formula>0</formula>
    </cfRule>
  </conditionalFormatting>
  <conditionalFormatting sqref="D8">
    <cfRule type="cellIs" dxfId="6797" priority="7339" operator="lessThan">
      <formula>0</formula>
    </cfRule>
  </conditionalFormatting>
  <conditionalFormatting sqref="D8">
    <cfRule type="cellIs" dxfId="6796" priority="7338" operator="lessThan">
      <formula>0</formula>
    </cfRule>
  </conditionalFormatting>
  <conditionalFormatting sqref="D8">
    <cfRule type="cellIs" dxfId="6795" priority="7337" operator="lessThan">
      <formula>0</formula>
    </cfRule>
  </conditionalFormatting>
  <conditionalFormatting sqref="D8">
    <cfRule type="cellIs" dxfId="6794" priority="7336" operator="lessThan">
      <formula>0</formula>
    </cfRule>
  </conditionalFormatting>
  <conditionalFormatting sqref="D8">
    <cfRule type="cellIs" dxfId="6793" priority="7335" operator="lessThan">
      <formula>0</formula>
    </cfRule>
  </conditionalFormatting>
  <conditionalFormatting sqref="D8">
    <cfRule type="cellIs" dxfId="6792" priority="7334" operator="lessThan">
      <formula>0</formula>
    </cfRule>
  </conditionalFormatting>
  <conditionalFormatting sqref="D8">
    <cfRule type="cellIs" dxfId="6791" priority="7333" operator="lessThan">
      <formula>0</formula>
    </cfRule>
  </conditionalFormatting>
  <conditionalFormatting sqref="D8">
    <cfRule type="cellIs" dxfId="6790" priority="7332" operator="lessThan">
      <formula>0</formula>
    </cfRule>
  </conditionalFormatting>
  <conditionalFormatting sqref="D8">
    <cfRule type="cellIs" dxfId="6789" priority="7331" operator="lessThan">
      <formula>0</formula>
    </cfRule>
  </conditionalFormatting>
  <conditionalFormatting sqref="D8">
    <cfRule type="cellIs" dxfId="6788" priority="7330" operator="lessThan">
      <formula>0</formula>
    </cfRule>
  </conditionalFormatting>
  <conditionalFormatting sqref="D8">
    <cfRule type="cellIs" dxfId="6787" priority="7329" operator="lessThan">
      <formula>0</formula>
    </cfRule>
  </conditionalFormatting>
  <conditionalFormatting sqref="D8">
    <cfRule type="cellIs" dxfId="6786" priority="7328" operator="lessThan">
      <formula>0</formula>
    </cfRule>
  </conditionalFormatting>
  <conditionalFormatting sqref="D8">
    <cfRule type="cellIs" dxfId="6785" priority="7327" operator="lessThan">
      <formula>0</formula>
    </cfRule>
  </conditionalFormatting>
  <conditionalFormatting sqref="D8">
    <cfRule type="cellIs" dxfId="6784" priority="7326" operator="lessThan">
      <formula>0</formula>
    </cfRule>
  </conditionalFormatting>
  <conditionalFormatting sqref="D8">
    <cfRule type="cellIs" dxfId="6783" priority="7325" operator="lessThan">
      <formula>0</formula>
    </cfRule>
  </conditionalFormatting>
  <conditionalFormatting sqref="D8">
    <cfRule type="cellIs" dxfId="6782" priority="7324" operator="lessThan">
      <formula>0</formula>
    </cfRule>
  </conditionalFormatting>
  <conditionalFormatting sqref="D8">
    <cfRule type="cellIs" dxfId="6781" priority="7323" operator="lessThan">
      <formula>0</formula>
    </cfRule>
  </conditionalFormatting>
  <conditionalFormatting sqref="D8">
    <cfRule type="cellIs" dxfId="6780" priority="7322" operator="lessThan">
      <formula>0</formula>
    </cfRule>
  </conditionalFormatting>
  <conditionalFormatting sqref="D8">
    <cfRule type="cellIs" dxfId="6779" priority="7321" operator="lessThan">
      <formula>0</formula>
    </cfRule>
  </conditionalFormatting>
  <conditionalFormatting sqref="D8">
    <cfRule type="cellIs" dxfId="6778" priority="7320" operator="lessThan">
      <formula>0</formula>
    </cfRule>
  </conditionalFormatting>
  <conditionalFormatting sqref="D8">
    <cfRule type="cellIs" dxfId="6777" priority="7319" operator="lessThan">
      <formula>0</formula>
    </cfRule>
  </conditionalFormatting>
  <conditionalFormatting sqref="D8">
    <cfRule type="cellIs" dxfId="6776" priority="7318" operator="lessThan">
      <formula>0</formula>
    </cfRule>
  </conditionalFormatting>
  <conditionalFormatting sqref="D8">
    <cfRule type="cellIs" dxfId="6775" priority="7317" operator="lessThan">
      <formula>0</formula>
    </cfRule>
  </conditionalFormatting>
  <conditionalFormatting sqref="D8">
    <cfRule type="cellIs" dxfId="6774" priority="7316" operator="lessThan">
      <formula>0</formula>
    </cfRule>
  </conditionalFormatting>
  <conditionalFormatting sqref="D8">
    <cfRule type="cellIs" dxfId="6773" priority="7315" operator="lessThan">
      <formula>0</formula>
    </cfRule>
  </conditionalFormatting>
  <conditionalFormatting sqref="D8">
    <cfRule type="cellIs" dxfId="6772" priority="7314" operator="lessThan">
      <formula>0</formula>
    </cfRule>
  </conditionalFormatting>
  <conditionalFormatting sqref="D8">
    <cfRule type="cellIs" dxfId="6771" priority="7313" operator="lessThan">
      <formula>0</formula>
    </cfRule>
  </conditionalFormatting>
  <conditionalFormatting sqref="D8">
    <cfRule type="cellIs" dxfId="6770" priority="7312" operator="lessThan">
      <formula>0</formula>
    </cfRule>
  </conditionalFormatting>
  <conditionalFormatting sqref="D8">
    <cfRule type="cellIs" dxfId="6769" priority="7311" operator="lessThan">
      <formula>0</formula>
    </cfRule>
  </conditionalFormatting>
  <conditionalFormatting sqref="D8">
    <cfRule type="cellIs" dxfId="6768" priority="7310" operator="lessThan">
      <formula>0</formula>
    </cfRule>
  </conditionalFormatting>
  <conditionalFormatting sqref="D8">
    <cfRule type="cellIs" dxfId="6767" priority="7309" operator="lessThan">
      <formula>0</formula>
    </cfRule>
  </conditionalFormatting>
  <conditionalFormatting sqref="D8">
    <cfRule type="cellIs" dxfId="6766" priority="7308" operator="lessThan">
      <formula>0</formula>
    </cfRule>
  </conditionalFormatting>
  <conditionalFormatting sqref="D8">
    <cfRule type="cellIs" dxfId="6765" priority="7307" operator="lessThan">
      <formula>0</formula>
    </cfRule>
  </conditionalFormatting>
  <conditionalFormatting sqref="D8">
    <cfRule type="cellIs" dxfId="6764" priority="7306" operator="lessThan">
      <formula>0</formula>
    </cfRule>
  </conditionalFormatting>
  <conditionalFormatting sqref="D8">
    <cfRule type="cellIs" dxfId="6763" priority="7305" operator="lessThan">
      <formula>0</formula>
    </cfRule>
  </conditionalFormatting>
  <conditionalFormatting sqref="D8">
    <cfRule type="cellIs" dxfId="6762" priority="7304" operator="lessThan">
      <formula>0</formula>
    </cfRule>
  </conditionalFormatting>
  <conditionalFormatting sqref="D8">
    <cfRule type="cellIs" dxfId="6761" priority="7303" operator="lessThan">
      <formula>0</formula>
    </cfRule>
  </conditionalFormatting>
  <conditionalFormatting sqref="D8">
    <cfRule type="cellIs" dxfId="6760" priority="7302" operator="lessThan">
      <formula>0</formula>
    </cfRule>
  </conditionalFormatting>
  <conditionalFormatting sqref="D8">
    <cfRule type="cellIs" dxfId="6759" priority="7301" operator="lessThan">
      <formula>0</formula>
    </cfRule>
  </conditionalFormatting>
  <conditionalFormatting sqref="D8">
    <cfRule type="cellIs" dxfId="6758" priority="7300" operator="lessThan">
      <formula>0</formula>
    </cfRule>
  </conditionalFormatting>
  <conditionalFormatting sqref="D8">
    <cfRule type="cellIs" dxfId="6757" priority="7299" operator="lessThan">
      <formula>0</formula>
    </cfRule>
  </conditionalFormatting>
  <conditionalFormatting sqref="D8">
    <cfRule type="cellIs" dxfId="6756" priority="7298" operator="lessThan">
      <formula>0</formula>
    </cfRule>
  </conditionalFormatting>
  <conditionalFormatting sqref="D8">
    <cfRule type="cellIs" dxfId="6755" priority="7297" operator="lessThan">
      <formula>0</formula>
    </cfRule>
  </conditionalFormatting>
  <conditionalFormatting sqref="D8">
    <cfRule type="cellIs" dxfId="6754" priority="7296" operator="lessThan">
      <formula>0</formula>
    </cfRule>
  </conditionalFormatting>
  <conditionalFormatting sqref="D8">
    <cfRule type="cellIs" dxfId="6753" priority="7295" operator="lessThan">
      <formula>0</formula>
    </cfRule>
  </conditionalFormatting>
  <conditionalFormatting sqref="D8">
    <cfRule type="cellIs" dxfId="6752" priority="7294" operator="lessThan">
      <formula>0</formula>
    </cfRule>
  </conditionalFormatting>
  <conditionalFormatting sqref="D8">
    <cfRule type="cellIs" dxfId="6751" priority="7293" operator="lessThan">
      <formula>0</formula>
    </cfRule>
  </conditionalFormatting>
  <conditionalFormatting sqref="D8">
    <cfRule type="cellIs" dxfId="6750" priority="7292" operator="lessThan">
      <formula>0</formula>
    </cfRule>
  </conditionalFormatting>
  <conditionalFormatting sqref="D8">
    <cfRule type="cellIs" dxfId="6749" priority="7291" operator="lessThan">
      <formula>0</formula>
    </cfRule>
  </conditionalFormatting>
  <conditionalFormatting sqref="D8">
    <cfRule type="cellIs" dxfId="6748" priority="7290" operator="lessThan">
      <formula>0</formula>
    </cfRule>
  </conditionalFormatting>
  <conditionalFormatting sqref="D8">
    <cfRule type="cellIs" dxfId="6747" priority="7289" operator="lessThan">
      <formula>0</formula>
    </cfRule>
  </conditionalFormatting>
  <conditionalFormatting sqref="D8">
    <cfRule type="cellIs" dxfId="6746" priority="7288" operator="lessThan">
      <formula>0</formula>
    </cfRule>
  </conditionalFormatting>
  <conditionalFormatting sqref="D8">
    <cfRule type="cellIs" dxfId="6745" priority="7287" operator="lessThan">
      <formula>0</formula>
    </cfRule>
  </conditionalFormatting>
  <conditionalFormatting sqref="D8">
    <cfRule type="cellIs" dxfId="6744" priority="7286" operator="lessThan">
      <formula>0</formula>
    </cfRule>
  </conditionalFormatting>
  <conditionalFormatting sqref="D8">
    <cfRule type="cellIs" dxfId="6743" priority="7285" operator="lessThan">
      <formula>0</formula>
    </cfRule>
  </conditionalFormatting>
  <conditionalFormatting sqref="D8">
    <cfRule type="cellIs" dxfId="6742" priority="7284" operator="lessThan">
      <formula>0</formula>
    </cfRule>
  </conditionalFormatting>
  <conditionalFormatting sqref="D8">
    <cfRule type="cellIs" dxfId="6741" priority="7283" operator="lessThan">
      <formula>0</formula>
    </cfRule>
  </conditionalFormatting>
  <conditionalFormatting sqref="D8">
    <cfRule type="cellIs" dxfId="6740" priority="7282" operator="lessThan">
      <formula>0</formula>
    </cfRule>
  </conditionalFormatting>
  <conditionalFormatting sqref="D8">
    <cfRule type="cellIs" dxfId="6739" priority="7281" operator="lessThan">
      <formula>0</formula>
    </cfRule>
  </conditionalFormatting>
  <conditionalFormatting sqref="D8">
    <cfRule type="cellIs" dxfId="6738" priority="7280" operator="lessThan">
      <formula>0</formula>
    </cfRule>
  </conditionalFormatting>
  <conditionalFormatting sqref="D8">
    <cfRule type="cellIs" dxfId="6737" priority="7279" operator="lessThan">
      <formula>0</formula>
    </cfRule>
  </conditionalFormatting>
  <conditionalFormatting sqref="D8">
    <cfRule type="cellIs" dxfId="6736" priority="7278" operator="lessThan">
      <formula>0</formula>
    </cfRule>
  </conditionalFormatting>
  <conditionalFormatting sqref="D8">
    <cfRule type="cellIs" dxfId="6735" priority="7277" operator="lessThan">
      <formula>0</formula>
    </cfRule>
  </conditionalFormatting>
  <conditionalFormatting sqref="D8">
    <cfRule type="cellIs" dxfId="6734" priority="7276" operator="lessThan">
      <formula>0</formula>
    </cfRule>
  </conditionalFormatting>
  <conditionalFormatting sqref="D8">
    <cfRule type="cellIs" dxfId="6733" priority="7275" operator="lessThan">
      <formula>0</formula>
    </cfRule>
  </conditionalFormatting>
  <conditionalFormatting sqref="D8">
    <cfRule type="cellIs" dxfId="6732" priority="7274" operator="lessThan">
      <formula>0</formula>
    </cfRule>
  </conditionalFormatting>
  <conditionalFormatting sqref="D8">
    <cfRule type="cellIs" dxfId="6731" priority="7273" operator="lessThan">
      <formula>0</formula>
    </cfRule>
  </conditionalFormatting>
  <conditionalFormatting sqref="D8">
    <cfRule type="cellIs" dxfId="6730" priority="7272" operator="lessThan">
      <formula>0</formula>
    </cfRule>
  </conditionalFormatting>
  <conditionalFormatting sqref="D8">
    <cfRule type="cellIs" dxfId="6729" priority="7271" operator="lessThan">
      <formula>0</formula>
    </cfRule>
  </conditionalFormatting>
  <conditionalFormatting sqref="D8">
    <cfRule type="cellIs" dxfId="6728" priority="7270" operator="lessThan">
      <formula>0</formula>
    </cfRule>
  </conditionalFormatting>
  <conditionalFormatting sqref="D8">
    <cfRule type="cellIs" dxfId="6727" priority="7269" operator="lessThan">
      <formula>0</formula>
    </cfRule>
  </conditionalFormatting>
  <conditionalFormatting sqref="D8">
    <cfRule type="cellIs" dxfId="6726" priority="7268" operator="lessThan">
      <formula>0</formula>
    </cfRule>
  </conditionalFormatting>
  <conditionalFormatting sqref="D8">
    <cfRule type="cellIs" dxfId="6725" priority="7267" operator="lessThan">
      <formula>0</formula>
    </cfRule>
  </conditionalFormatting>
  <conditionalFormatting sqref="D8">
    <cfRule type="cellIs" dxfId="6724" priority="7266" operator="lessThan">
      <formula>0</formula>
    </cfRule>
  </conditionalFormatting>
  <conditionalFormatting sqref="D8">
    <cfRule type="cellIs" dxfId="6723" priority="7265" operator="lessThan">
      <formula>0</formula>
    </cfRule>
  </conditionalFormatting>
  <conditionalFormatting sqref="D8">
    <cfRule type="cellIs" dxfId="6722" priority="7264" operator="lessThan">
      <formula>0</formula>
    </cfRule>
  </conditionalFormatting>
  <conditionalFormatting sqref="D8">
    <cfRule type="cellIs" dxfId="6721" priority="7263" operator="lessThan">
      <formula>0</formula>
    </cfRule>
  </conditionalFormatting>
  <conditionalFormatting sqref="D8">
    <cfRule type="cellIs" dxfId="6720" priority="7262" operator="lessThan">
      <formula>0</formula>
    </cfRule>
  </conditionalFormatting>
  <conditionalFormatting sqref="D8">
    <cfRule type="cellIs" dxfId="6719" priority="7261" operator="lessThan">
      <formula>0</formula>
    </cfRule>
  </conditionalFormatting>
  <conditionalFormatting sqref="D8">
    <cfRule type="cellIs" dxfId="6718" priority="7260" operator="lessThan">
      <formula>0</formula>
    </cfRule>
  </conditionalFormatting>
  <conditionalFormatting sqref="D8">
    <cfRule type="cellIs" dxfId="6717" priority="7259" operator="lessThan">
      <formula>0</formula>
    </cfRule>
  </conditionalFormatting>
  <conditionalFormatting sqref="D8">
    <cfRule type="cellIs" dxfId="6716" priority="7258" operator="lessThan">
      <formula>0</formula>
    </cfRule>
  </conditionalFormatting>
  <conditionalFormatting sqref="D8">
    <cfRule type="cellIs" dxfId="6715" priority="7257" operator="lessThan">
      <formula>0</formula>
    </cfRule>
  </conditionalFormatting>
  <conditionalFormatting sqref="D8">
    <cfRule type="cellIs" dxfId="6714" priority="7256" operator="lessThan">
      <formula>0</formula>
    </cfRule>
  </conditionalFormatting>
  <conditionalFormatting sqref="D8">
    <cfRule type="cellIs" dxfId="6713" priority="7255" operator="lessThan">
      <formula>0</formula>
    </cfRule>
  </conditionalFormatting>
  <conditionalFormatting sqref="D8">
    <cfRule type="cellIs" dxfId="6712" priority="7254" operator="lessThan">
      <formula>0</formula>
    </cfRule>
  </conditionalFormatting>
  <conditionalFormatting sqref="D8">
    <cfRule type="cellIs" dxfId="6711" priority="7253" operator="lessThan">
      <formula>0</formula>
    </cfRule>
  </conditionalFormatting>
  <conditionalFormatting sqref="D8">
    <cfRule type="cellIs" dxfId="6710" priority="7252" operator="lessThan">
      <formula>0</formula>
    </cfRule>
  </conditionalFormatting>
  <conditionalFormatting sqref="D8">
    <cfRule type="cellIs" dxfId="6709" priority="7251" operator="lessThan">
      <formula>0</formula>
    </cfRule>
  </conditionalFormatting>
  <conditionalFormatting sqref="D8">
    <cfRule type="cellIs" dxfId="6708" priority="7250" operator="lessThan">
      <formula>0</formula>
    </cfRule>
  </conditionalFormatting>
  <conditionalFormatting sqref="D8">
    <cfRule type="cellIs" dxfId="6707" priority="7249" operator="lessThan">
      <formula>0</formula>
    </cfRule>
  </conditionalFormatting>
  <conditionalFormatting sqref="D8">
    <cfRule type="cellIs" dxfId="6706" priority="7248" operator="lessThan">
      <formula>0</formula>
    </cfRule>
  </conditionalFormatting>
  <conditionalFormatting sqref="D8">
    <cfRule type="cellIs" dxfId="6705" priority="7247" operator="lessThan">
      <formula>0</formula>
    </cfRule>
  </conditionalFormatting>
  <conditionalFormatting sqref="D8">
    <cfRule type="cellIs" dxfId="6704" priority="7246" operator="lessThan">
      <formula>0</formula>
    </cfRule>
  </conditionalFormatting>
  <conditionalFormatting sqref="D8">
    <cfRule type="cellIs" dxfId="6703" priority="7245" operator="lessThan">
      <formula>0</formula>
    </cfRule>
  </conditionalFormatting>
  <conditionalFormatting sqref="D8">
    <cfRule type="cellIs" dxfId="6702" priority="7244" operator="lessThan">
      <formula>0</formula>
    </cfRule>
  </conditionalFormatting>
  <conditionalFormatting sqref="D8">
    <cfRule type="cellIs" dxfId="6701" priority="7243" operator="lessThan">
      <formula>0</formula>
    </cfRule>
  </conditionalFormatting>
  <conditionalFormatting sqref="D8">
    <cfRule type="cellIs" dxfId="6700" priority="7242" operator="lessThan">
      <formula>0</formula>
    </cfRule>
  </conditionalFormatting>
  <conditionalFormatting sqref="D8">
    <cfRule type="cellIs" dxfId="6699" priority="7241" operator="lessThan">
      <formula>0</formula>
    </cfRule>
  </conditionalFormatting>
  <conditionalFormatting sqref="D8">
    <cfRule type="cellIs" dxfId="6698" priority="7240" operator="lessThan">
      <formula>0</formula>
    </cfRule>
  </conditionalFormatting>
  <conditionalFormatting sqref="D8">
    <cfRule type="cellIs" dxfId="6697" priority="7239" operator="lessThan">
      <formula>0</formula>
    </cfRule>
  </conditionalFormatting>
  <conditionalFormatting sqref="D8">
    <cfRule type="cellIs" dxfId="6696" priority="7238" operator="lessThan">
      <formula>0</formula>
    </cfRule>
  </conditionalFormatting>
  <conditionalFormatting sqref="D8">
    <cfRule type="cellIs" dxfId="6695" priority="7237" operator="lessThan">
      <formula>0</formula>
    </cfRule>
  </conditionalFormatting>
  <conditionalFormatting sqref="D8">
    <cfRule type="cellIs" dxfId="6694" priority="7236" operator="lessThan">
      <formula>0</formula>
    </cfRule>
  </conditionalFormatting>
  <conditionalFormatting sqref="D8">
    <cfRule type="cellIs" dxfId="6693" priority="7235" operator="lessThan">
      <formula>0</formula>
    </cfRule>
  </conditionalFormatting>
  <conditionalFormatting sqref="D8">
    <cfRule type="cellIs" dxfId="6692" priority="7234" operator="lessThan">
      <formula>0</formula>
    </cfRule>
  </conditionalFormatting>
  <conditionalFormatting sqref="D8">
    <cfRule type="cellIs" dxfId="6691" priority="7233" operator="lessThan">
      <formula>0</formula>
    </cfRule>
  </conditionalFormatting>
  <conditionalFormatting sqref="D8">
    <cfRule type="cellIs" dxfId="6690" priority="7232" operator="lessThan">
      <formula>0</formula>
    </cfRule>
  </conditionalFormatting>
  <conditionalFormatting sqref="D8">
    <cfRule type="cellIs" dxfId="6689" priority="7231" operator="lessThan">
      <formula>0</formula>
    </cfRule>
  </conditionalFormatting>
  <conditionalFormatting sqref="D8">
    <cfRule type="cellIs" dxfId="6688" priority="7230" operator="lessThan">
      <formula>0</formula>
    </cfRule>
  </conditionalFormatting>
  <conditionalFormatting sqref="D8">
    <cfRule type="cellIs" dxfId="6687" priority="7229" operator="lessThan">
      <formula>0</formula>
    </cfRule>
  </conditionalFormatting>
  <conditionalFormatting sqref="D8">
    <cfRule type="cellIs" dxfId="6686" priority="7228" operator="lessThan">
      <formula>0</formula>
    </cfRule>
  </conditionalFormatting>
  <conditionalFormatting sqref="D8">
    <cfRule type="cellIs" dxfId="6685" priority="7227" operator="lessThan">
      <formula>0</formula>
    </cfRule>
  </conditionalFormatting>
  <conditionalFormatting sqref="D8">
    <cfRule type="cellIs" dxfId="6684" priority="7226" operator="lessThan">
      <formula>0</formula>
    </cfRule>
  </conditionalFormatting>
  <conditionalFormatting sqref="D8">
    <cfRule type="cellIs" dxfId="6683" priority="7225" operator="lessThan">
      <formula>0</formula>
    </cfRule>
  </conditionalFormatting>
  <conditionalFormatting sqref="D8">
    <cfRule type="cellIs" dxfId="6682" priority="7224" operator="lessThan">
      <formula>0</formula>
    </cfRule>
  </conditionalFormatting>
  <conditionalFormatting sqref="D8">
    <cfRule type="cellIs" dxfId="6681" priority="7223" operator="lessThan">
      <formula>0</formula>
    </cfRule>
  </conditionalFormatting>
  <conditionalFormatting sqref="D8">
    <cfRule type="cellIs" dxfId="6680" priority="7222" operator="lessThan">
      <formula>0</formula>
    </cfRule>
  </conditionalFormatting>
  <conditionalFormatting sqref="D8">
    <cfRule type="cellIs" dxfId="6679" priority="7221" operator="lessThan">
      <formula>0</formula>
    </cfRule>
  </conditionalFormatting>
  <conditionalFormatting sqref="D8">
    <cfRule type="cellIs" dxfId="6678" priority="7220" operator="lessThan">
      <formula>0</formula>
    </cfRule>
  </conditionalFormatting>
  <conditionalFormatting sqref="D8">
    <cfRule type="cellIs" dxfId="6677" priority="7219" operator="lessThan">
      <formula>0</formula>
    </cfRule>
  </conditionalFormatting>
  <conditionalFormatting sqref="D8">
    <cfRule type="cellIs" dxfId="6676" priority="7218" operator="lessThan">
      <formula>0</formula>
    </cfRule>
  </conditionalFormatting>
  <conditionalFormatting sqref="D8">
    <cfRule type="cellIs" dxfId="6675" priority="7217" operator="lessThan">
      <formula>0</formula>
    </cfRule>
  </conditionalFormatting>
  <conditionalFormatting sqref="D8">
    <cfRule type="cellIs" dxfId="6674" priority="7216" operator="lessThan">
      <formula>0</formula>
    </cfRule>
  </conditionalFormatting>
  <conditionalFormatting sqref="D8">
    <cfRule type="cellIs" dxfId="6673" priority="7215" operator="lessThan">
      <formula>0</formula>
    </cfRule>
  </conditionalFormatting>
  <conditionalFormatting sqref="D8">
    <cfRule type="cellIs" dxfId="6672" priority="7214" operator="lessThan">
      <formula>0</formula>
    </cfRule>
  </conditionalFormatting>
  <conditionalFormatting sqref="D8">
    <cfRule type="cellIs" dxfId="6671" priority="7213" operator="lessThan">
      <formula>0</formula>
    </cfRule>
  </conditionalFormatting>
  <conditionalFormatting sqref="D8">
    <cfRule type="cellIs" dxfId="6670" priority="7212" operator="lessThan">
      <formula>0</formula>
    </cfRule>
  </conditionalFormatting>
  <conditionalFormatting sqref="D8">
    <cfRule type="cellIs" dxfId="6669" priority="7211" operator="lessThan">
      <formula>0</formula>
    </cfRule>
  </conditionalFormatting>
  <conditionalFormatting sqref="D8">
    <cfRule type="cellIs" dxfId="6668" priority="7210" operator="lessThan">
      <formula>0</formula>
    </cfRule>
  </conditionalFormatting>
  <conditionalFormatting sqref="D8">
    <cfRule type="cellIs" dxfId="6667" priority="7209" operator="lessThan">
      <formula>0</formula>
    </cfRule>
  </conditionalFormatting>
  <conditionalFormatting sqref="D8">
    <cfRule type="cellIs" dxfId="6666" priority="7208" operator="lessThan">
      <formula>0</formula>
    </cfRule>
  </conditionalFormatting>
  <conditionalFormatting sqref="D8">
    <cfRule type="cellIs" dxfId="6665" priority="7207" operator="lessThan">
      <formula>0</formula>
    </cfRule>
  </conditionalFormatting>
  <conditionalFormatting sqref="D8">
    <cfRule type="cellIs" dxfId="6664" priority="7206" operator="lessThan">
      <formula>0</formula>
    </cfRule>
  </conditionalFormatting>
  <conditionalFormatting sqref="D8">
    <cfRule type="cellIs" dxfId="6663" priority="7205" operator="lessThan">
      <formula>0</formula>
    </cfRule>
  </conditionalFormatting>
  <conditionalFormatting sqref="D8">
    <cfRule type="cellIs" dxfId="6662" priority="7204" operator="lessThan">
      <formula>0</formula>
    </cfRule>
  </conditionalFormatting>
  <conditionalFormatting sqref="D8">
    <cfRule type="cellIs" dxfId="6661" priority="7203" operator="lessThan">
      <formula>0</formula>
    </cfRule>
  </conditionalFormatting>
  <conditionalFormatting sqref="D8">
    <cfRule type="cellIs" dxfId="6660" priority="7202" operator="lessThan">
      <formula>0</formula>
    </cfRule>
  </conditionalFormatting>
  <conditionalFormatting sqref="D8">
    <cfRule type="cellIs" dxfId="6659" priority="7201" operator="lessThan">
      <formula>0</formula>
    </cfRule>
  </conditionalFormatting>
  <conditionalFormatting sqref="D8">
    <cfRule type="cellIs" dxfId="6658" priority="7200" operator="lessThan">
      <formula>0</formula>
    </cfRule>
  </conditionalFormatting>
  <conditionalFormatting sqref="D8">
    <cfRule type="cellIs" dxfId="6657" priority="7199" operator="lessThan">
      <formula>0</formula>
    </cfRule>
  </conditionalFormatting>
  <conditionalFormatting sqref="D8">
    <cfRule type="cellIs" dxfId="6656" priority="7198" operator="lessThan">
      <formula>0</formula>
    </cfRule>
  </conditionalFormatting>
  <conditionalFormatting sqref="D8">
    <cfRule type="cellIs" dxfId="6655" priority="7197" operator="lessThan">
      <formula>0</formula>
    </cfRule>
  </conditionalFormatting>
  <conditionalFormatting sqref="D8">
    <cfRule type="cellIs" dxfId="6654" priority="7196" operator="lessThan">
      <formula>0</formula>
    </cfRule>
  </conditionalFormatting>
  <conditionalFormatting sqref="D8">
    <cfRule type="cellIs" dxfId="6653" priority="7195" operator="lessThan">
      <formula>0</formula>
    </cfRule>
  </conditionalFormatting>
  <conditionalFormatting sqref="D8">
    <cfRule type="cellIs" dxfId="6652" priority="7194" operator="lessThan">
      <formula>0</formula>
    </cfRule>
  </conditionalFormatting>
  <conditionalFormatting sqref="D8">
    <cfRule type="cellIs" dxfId="6651" priority="7193" operator="lessThan">
      <formula>0</formula>
    </cfRule>
  </conditionalFormatting>
  <conditionalFormatting sqref="D8">
    <cfRule type="cellIs" dxfId="6650" priority="7192" operator="lessThan">
      <formula>0</formula>
    </cfRule>
  </conditionalFormatting>
  <conditionalFormatting sqref="D8">
    <cfRule type="cellIs" dxfId="6649" priority="7191" operator="lessThan">
      <formula>0</formula>
    </cfRule>
  </conditionalFormatting>
  <conditionalFormatting sqref="D8">
    <cfRule type="cellIs" dxfId="6648" priority="7190" operator="lessThan">
      <formula>0</formula>
    </cfRule>
  </conditionalFormatting>
  <conditionalFormatting sqref="D8">
    <cfRule type="cellIs" dxfId="6647" priority="7189" operator="lessThan">
      <formula>0</formula>
    </cfRule>
  </conditionalFormatting>
  <conditionalFormatting sqref="D8">
    <cfRule type="cellIs" dxfId="6646" priority="7188" operator="lessThan">
      <formula>0</formula>
    </cfRule>
  </conditionalFormatting>
  <conditionalFormatting sqref="D8">
    <cfRule type="cellIs" dxfId="6645" priority="7187" operator="lessThan">
      <formula>0</formula>
    </cfRule>
  </conditionalFormatting>
  <conditionalFormatting sqref="D8">
    <cfRule type="cellIs" dxfId="6644" priority="7186" operator="lessThan">
      <formula>0</formula>
    </cfRule>
  </conditionalFormatting>
  <conditionalFormatting sqref="D8">
    <cfRule type="cellIs" dxfId="6643" priority="7185" operator="lessThan">
      <formula>0</formula>
    </cfRule>
  </conditionalFormatting>
  <conditionalFormatting sqref="D8">
    <cfRule type="cellIs" dxfId="6642" priority="7184" operator="lessThan">
      <formula>0</formula>
    </cfRule>
  </conditionalFormatting>
  <conditionalFormatting sqref="D8">
    <cfRule type="cellIs" dxfId="6641" priority="7183" operator="lessThan">
      <formula>0</formula>
    </cfRule>
  </conditionalFormatting>
  <conditionalFormatting sqref="D8">
    <cfRule type="cellIs" dxfId="6640" priority="7182" operator="lessThan">
      <formula>0</formula>
    </cfRule>
  </conditionalFormatting>
  <conditionalFormatting sqref="D8">
    <cfRule type="cellIs" dxfId="6639" priority="7181" operator="lessThan">
      <formula>0</formula>
    </cfRule>
  </conditionalFormatting>
  <conditionalFormatting sqref="D8">
    <cfRule type="cellIs" dxfId="6638" priority="7180" operator="lessThan">
      <formula>0</formula>
    </cfRule>
  </conditionalFormatting>
  <conditionalFormatting sqref="D8">
    <cfRule type="cellIs" dxfId="6637" priority="7179" operator="lessThan">
      <formula>0</formula>
    </cfRule>
  </conditionalFormatting>
  <conditionalFormatting sqref="D8">
    <cfRule type="cellIs" dxfId="6636" priority="7178" operator="lessThan">
      <formula>0</formula>
    </cfRule>
  </conditionalFormatting>
  <conditionalFormatting sqref="D8">
    <cfRule type="cellIs" dxfId="6635" priority="7177" operator="lessThan">
      <formula>0</formula>
    </cfRule>
  </conditionalFormatting>
  <conditionalFormatting sqref="D8">
    <cfRule type="cellIs" dxfId="6634" priority="7176" operator="lessThan">
      <formula>0</formula>
    </cfRule>
  </conditionalFormatting>
  <conditionalFormatting sqref="D8">
    <cfRule type="cellIs" dxfId="6633" priority="7175" operator="lessThan">
      <formula>0</formula>
    </cfRule>
  </conditionalFormatting>
  <conditionalFormatting sqref="D8">
    <cfRule type="cellIs" dxfId="6632" priority="7174" operator="lessThan">
      <formula>0</formula>
    </cfRule>
  </conditionalFormatting>
  <conditionalFormatting sqref="D8">
    <cfRule type="cellIs" dxfId="6631" priority="7173" operator="lessThan">
      <formula>0</formula>
    </cfRule>
  </conditionalFormatting>
  <conditionalFormatting sqref="D8">
    <cfRule type="cellIs" dxfId="6630" priority="7172" operator="lessThan">
      <formula>0</formula>
    </cfRule>
  </conditionalFormatting>
  <conditionalFormatting sqref="D8">
    <cfRule type="cellIs" dxfId="6629" priority="7171" operator="lessThan">
      <formula>0</formula>
    </cfRule>
  </conditionalFormatting>
  <conditionalFormatting sqref="D8">
    <cfRule type="cellIs" dxfId="6628" priority="7170" operator="lessThan">
      <formula>0</formula>
    </cfRule>
  </conditionalFormatting>
  <conditionalFormatting sqref="D8">
    <cfRule type="cellIs" dxfId="6627" priority="7169" operator="lessThan">
      <formula>0</formula>
    </cfRule>
  </conditionalFormatting>
  <conditionalFormatting sqref="D8">
    <cfRule type="cellIs" dxfId="6626" priority="7168" operator="lessThan">
      <formula>0</formula>
    </cfRule>
  </conditionalFormatting>
  <conditionalFormatting sqref="D8">
    <cfRule type="cellIs" dxfId="6625" priority="7167" operator="lessThan">
      <formula>0</formula>
    </cfRule>
  </conditionalFormatting>
  <conditionalFormatting sqref="D8">
    <cfRule type="cellIs" dxfId="6624" priority="7166" operator="lessThan">
      <formula>0</formula>
    </cfRule>
  </conditionalFormatting>
  <conditionalFormatting sqref="D8">
    <cfRule type="cellIs" dxfId="6623" priority="7165" operator="lessThan">
      <formula>0</formula>
    </cfRule>
  </conditionalFormatting>
  <conditionalFormatting sqref="D8">
    <cfRule type="cellIs" dxfId="6622" priority="7164" operator="lessThan">
      <formula>0</formula>
    </cfRule>
  </conditionalFormatting>
  <conditionalFormatting sqref="D8">
    <cfRule type="cellIs" dxfId="6621" priority="7163" operator="lessThan">
      <formula>0</formula>
    </cfRule>
  </conditionalFormatting>
  <conditionalFormatting sqref="D8">
    <cfRule type="cellIs" dxfId="6620" priority="7162" operator="lessThan">
      <formula>0</formula>
    </cfRule>
  </conditionalFormatting>
  <conditionalFormatting sqref="D8">
    <cfRule type="cellIs" dxfId="6619" priority="7161" operator="lessThan">
      <formula>0</formula>
    </cfRule>
  </conditionalFormatting>
  <conditionalFormatting sqref="D8">
    <cfRule type="cellIs" dxfId="6618" priority="7160" operator="lessThan">
      <formula>0</formula>
    </cfRule>
  </conditionalFormatting>
  <conditionalFormatting sqref="D8">
    <cfRule type="cellIs" dxfId="6617" priority="7159" operator="lessThan">
      <formula>0</formula>
    </cfRule>
  </conditionalFormatting>
  <conditionalFormatting sqref="D8">
    <cfRule type="cellIs" dxfId="6616" priority="7158" operator="lessThan">
      <formula>0</formula>
    </cfRule>
  </conditionalFormatting>
  <conditionalFormatting sqref="D8">
    <cfRule type="cellIs" dxfId="6615" priority="7157" operator="lessThan">
      <formula>0</formula>
    </cfRule>
  </conditionalFormatting>
  <conditionalFormatting sqref="D8">
    <cfRule type="cellIs" dxfId="6614" priority="7156" operator="lessThan">
      <formula>0</formula>
    </cfRule>
  </conditionalFormatting>
  <conditionalFormatting sqref="D8">
    <cfRule type="cellIs" dxfId="6613" priority="7155" operator="lessThan">
      <formula>0</formula>
    </cfRule>
  </conditionalFormatting>
  <conditionalFormatting sqref="D8">
    <cfRule type="cellIs" dxfId="6612" priority="7154" operator="lessThan">
      <formula>0</formula>
    </cfRule>
  </conditionalFormatting>
  <conditionalFormatting sqref="D8">
    <cfRule type="cellIs" dxfId="6611" priority="7153" operator="lessThan">
      <formula>0</formula>
    </cfRule>
  </conditionalFormatting>
  <conditionalFormatting sqref="D8">
    <cfRule type="cellIs" dxfId="6610" priority="7152" operator="lessThan">
      <formula>0</formula>
    </cfRule>
  </conditionalFormatting>
  <conditionalFormatting sqref="D8">
    <cfRule type="cellIs" dxfId="6609" priority="7151" operator="lessThan">
      <formula>0</formula>
    </cfRule>
  </conditionalFormatting>
  <conditionalFormatting sqref="D8">
    <cfRule type="cellIs" dxfId="6608" priority="7150" operator="lessThan">
      <formula>0</formula>
    </cfRule>
  </conditionalFormatting>
  <conditionalFormatting sqref="D8">
    <cfRule type="cellIs" dxfId="6607" priority="7149" operator="lessThan">
      <formula>0</formula>
    </cfRule>
  </conditionalFormatting>
  <conditionalFormatting sqref="D8">
    <cfRule type="cellIs" dxfId="6606" priority="7148" operator="lessThan">
      <formula>0</formula>
    </cfRule>
  </conditionalFormatting>
  <conditionalFormatting sqref="D8">
    <cfRule type="cellIs" dxfId="6605" priority="7147" operator="lessThan">
      <formula>0</formula>
    </cfRule>
  </conditionalFormatting>
  <conditionalFormatting sqref="D8">
    <cfRule type="cellIs" dxfId="6604" priority="7146" operator="lessThan">
      <formula>0</formula>
    </cfRule>
  </conditionalFormatting>
  <conditionalFormatting sqref="D8">
    <cfRule type="cellIs" dxfId="6603" priority="7145" operator="lessThan">
      <formula>0</formula>
    </cfRule>
  </conditionalFormatting>
  <conditionalFormatting sqref="D8">
    <cfRule type="cellIs" dxfId="6602" priority="7144" operator="lessThan">
      <formula>0</formula>
    </cfRule>
  </conditionalFormatting>
  <conditionalFormatting sqref="D8">
    <cfRule type="cellIs" dxfId="6601" priority="7143" operator="lessThan">
      <formula>0</formula>
    </cfRule>
  </conditionalFormatting>
  <conditionalFormatting sqref="D8">
    <cfRule type="cellIs" dxfId="6600" priority="7142" operator="lessThan">
      <formula>0</formula>
    </cfRule>
  </conditionalFormatting>
  <conditionalFormatting sqref="D8">
    <cfRule type="cellIs" dxfId="6599" priority="7141" operator="lessThan">
      <formula>0</formula>
    </cfRule>
  </conditionalFormatting>
  <conditionalFormatting sqref="D8">
    <cfRule type="cellIs" dxfId="6598" priority="7140" operator="lessThan">
      <formula>0</formula>
    </cfRule>
  </conditionalFormatting>
  <conditionalFormatting sqref="D8">
    <cfRule type="cellIs" dxfId="6597" priority="7139" operator="lessThan">
      <formula>0</formula>
    </cfRule>
  </conditionalFormatting>
  <conditionalFormatting sqref="D8">
    <cfRule type="cellIs" dxfId="6596" priority="7138" operator="lessThan">
      <formula>0</formula>
    </cfRule>
  </conditionalFormatting>
  <conditionalFormatting sqref="D8">
    <cfRule type="cellIs" dxfId="6595" priority="7137" operator="lessThan">
      <formula>0</formula>
    </cfRule>
  </conditionalFormatting>
  <conditionalFormatting sqref="D8">
    <cfRule type="cellIs" dxfId="6594" priority="7136" operator="lessThan">
      <formula>0</formula>
    </cfRule>
  </conditionalFormatting>
  <conditionalFormatting sqref="D8">
    <cfRule type="cellIs" dxfId="6593" priority="7135" operator="lessThan">
      <formula>0</formula>
    </cfRule>
  </conditionalFormatting>
  <conditionalFormatting sqref="D8">
    <cfRule type="cellIs" dxfId="6592" priority="7134" operator="lessThan">
      <formula>0</formula>
    </cfRule>
  </conditionalFormatting>
  <conditionalFormatting sqref="D8">
    <cfRule type="cellIs" dxfId="6591" priority="7133" operator="lessThan">
      <formula>0</formula>
    </cfRule>
  </conditionalFormatting>
  <conditionalFormatting sqref="D8">
    <cfRule type="cellIs" dxfId="6590" priority="7132" operator="lessThan">
      <formula>0</formula>
    </cfRule>
  </conditionalFormatting>
  <conditionalFormatting sqref="D8">
    <cfRule type="cellIs" dxfId="6589" priority="7131" operator="lessThan">
      <formula>0</formula>
    </cfRule>
  </conditionalFormatting>
  <conditionalFormatting sqref="D8">
    <cfRule type="cellIs" dxfId="6588" priority="7130" operator="lessThan">
      <formula>0</formula>
    </cfRule>
  </conditionalFormatting>
  <conditionalFormatting sqref="D8">
    <cfRule type="cellIs" dxfId="6587" priority="7129" operator="lessThan">
      <formula>0</formula>
    </cfRule>
  </conditionalFormatting>
  <conditionalFormatting sqref="D8">
    <cfRule type="cellIs" dxfId="6586" priority="7128" operator="lessThan">
      <formula>0</formula>
    </cfRule>
  </conditionalFormatting>
  <conditionalFormatting sqref="D8">
    <cfRule type="cellIs" dxfId="6585" priority="7127" operator="lessThan">
      <formula>0</formula>
    </cfRule>
  </conditionalFormatting>
  <conditionalFormatting sqref="D8">
    <cfRule type="cellIs" dxfId="6584" priority="7126" operator="lessThan">
      <formula>0</formula>
    </cfRule>
  </conditionalFormatting>
  <conditionalFormatting sqref="D8">
    <cfRule type="cellIs" dxfId="6583" priority="7125" operator="lessThan">
      <formula>0</formula>
    </cfRule>
  </conditionalFormatting>
  <conditionalFormatting sqref="D8">
    <cfRule type="cellIs" dxfId="6582" priority="7124" operator="lessThan">
      <formula>0</formula>
    </cfRule>
  </conditionalFormatting>
  <conditionalFormatting sqref="D8">
    <cfRule type="cellIs" dxfId="6581" priority="7123" operator="lessThan">
      <formula>0</formula>
    </cfRule>
  </conditionalFormatting>
  <conditionalFormatting sqref="D8">
    <cfRule type="cellIs" dxfId="6580" priority="7122" operator="lessThan">
      <formula>0</formula>
    </cfRule>
  </conditionalFormatting>
  <conditionalFormatting sqref="D8">
    <cfRule type="cellIs" dxfId="6579" priority="7121" operator="lessThan">
      <formula>0</formula>
    </cfRule>
  </conditionalFormatting>
  <conditionalFormatting sqref="D8">
    <cfRule type="cellIs" dxfId="6578" priority="7120" operator="lessThan">
      <formula>0</formula>
    </cfRule>
  </conditionalFormatting>
  <conditionalFormatting sqref="D8">
    <cfRule type="cellIs" dxfId="6577" priority="7119" operator="lessThan">
      <formula>0</formula>
    </cfRule>
  </conditionalFormatting>
  <conditionalFormatting sqref="D8">
    <cfRule type="cellIs" dxfId="6576" priority="7118" operator="lessThan">
      <formula>0</formula>
    </cfRule>
  </conditionalFormatting>
  <conditionalFormatting sqref="D8">
    <cfRule type="cellIs" dxfId="6575" priority="7117" operator="lessThan">
      <formula>0</formula>
    </cfRule>
  </conditionalFormatting>
  <conditionalFormatting sqref="D8">
    <cfRule type="cellIs" dxfId="6574" priority="7116" operator="lessThan">
      <formula>0</formula>
    </cfRule>
  </conditionalFormatting>
  <conditionalFormatting sqref="D8">
    <cfRule type="cellIs" dxfId="6573" priority="7115" operator="lessThan">
      <formula>0</formula>
    </cfRule>
  </conditionalFormatting>
  <conditionalFormatting sqref="D8">
    <cfRule type="cellIs" dxfId="6572" priority="7114" operator="lessThan">
      <formula>0</formula>
    </cfRule>
  </conditionalFormatting>
  <conditionalFormatting sqref="D8">
    <cfRule type="cellIs" dxfId="6571" priority="7113" operator="lessThan">
      <formula>0</formula>
    </cfRule>
  </conditionalFormatting>
  <conditionalFormatting sqref="D8">
    <cfRule type="cellIs" dxfId="6570" priority="7112" operator="lessThan">
      <formula>0</formula>
    </cfRule>
  </conditionalFormatting>
  <conditionalFormatting sqref="D8">
    <cfRule type="cellIs" dxfId="6569" priority="7111" operator="lessThan">
      <formula>0</formula>
    </cfRule>
  </conditionalFormatting>
  <conditionalFormatting sqref="D8">
    <cfRule type="cellIs" dxfId="6568" priority="7110" operator="lessThan">
      <formula>0</formula>
    </cfRule>
  </conditionalFormatting>
  <conditionalFormatting sqref="D8">
    <cfRule type="cellIs" dxfId="6567" priority="7109" operator="lessThan">
      <formula>0</formula>
    </cfRule>
  </conditionalFormatting>
  <conditionalFormatting sqref="D8">
    <cfRule type="cellIs" dxfId="6566" priority="7108" operator="lessThan">
      <formula>0</formula>
    </cfRule>
  </conditionalFormatting>
  <conditionalFormatting sqref="D8">
    <cfRule type="cellIs" dxfId="6565" priority="7107" operator="lessThan">
      <formula>0</formula>
    </cfRule>
  </conditionalFormatting>
  <conditionalFormatting sqref="D8">
    <cfRule type="cellIs" dxfId="6564" priority="7106" operator="lessThan">
      <formula>0</formula>
    </cfRule>
  </conditionalFormatting>
  <conditionalFormatting sqref="D8">
    <cfRule type="cellIs" dxfId="6563" priority="7105" operator="lessThan">
      <formula>0</formula>
    </cfRule>
  </conditionalFormatting>
  <conditionalFormatting sqref="D8">
    <cfRule type="cellIs" dxfId="6562" priority="7104" operator="lessThan">
      <formula>0</formula>
    </cfRule>
  </conditionalFormatting>
  <conditionalFormatting sqref="D8">
    <cfRule type="cellIs" dxfId="6561" priority="7103" operator="lessThan">
      <formula>0</formula>
    </cfRule>
  </conditionalFormatting>
  <conditionalFormatting sqref="D8">
    <cfRule type="cellIs" dxfId="6560" priority="7102" operator="lessThan">
      <formula>0</formula>
    </cfRule>
  </conditionalFormatting>
  <conditionalFormatting sqref="D8">
    <cfRule type="cellIs" dxfId="6559" priority="7101" operator="lessThan">
      <formula>0</formula>
    </cfRule>
  </conditionalFormatting>
  <conditionalFormatting sqref="D8">
    <cfRule type="cellIs" dxfId="6558" priority="7100" operator="lessThan">
      <formula>0</formula>
    </cfRule>
  </conditionalFormatting>
  <conditionalFormatting sqref="D8">
    <cfRule type="cellIs" dxfId="6557" priority="7099" operator="lessThan">
      <formula>0</formula>
    </cfRule>
  </conditionalFormatting>
  <conditionalFormatting sqref="D8">
    <cfRule type="cellIs" dxfId="6556" priority="7098" operator="lessThan">
      <formula>0</formula>
    </cfRule>
  </conditionalFormatting>
  <conditionalFormatting sqref="D8">
    <cfRule type="cellIs" dxfId="6555" priority="7097" operator="lessThan">
      <formula>0</formula>
    </cfRule>
  </conditionalFormatting>
  <conditionalFormatting sqref="D8">
    <cfRule type="cellIs" dxfId="6554" priority="7096" operator="lessThan">
      <formula>0</formula>
    </cfRule>
  </conditionalFormatting>
  <conditionalFormatting sqref="D8">
    <cfRule type="cellIs" dxfId="6553" priority="7095" operator="lessThan">
      <formula>0</formula>
    </cfRule>
  </conditionalFormatting>
  <conditionalFormatting sqref="D8">
    <cfRule type="cellIs" dxfId="6552" priority="7094" operator="lessThan">
      <formula>0</formula>
    </cfRule>
  </conditionalFormatting>
  <conditionalFormatting sqref="D8">
    <cfRule type="cellIs" dxfId="6551" priority="7093" operator="lessThan">
      <formula>0</formula>
    </cfRule>
  </conditionalFormatting>
  <conditionalFormatting sqref="D8">
    <cfRule type="cellIs" dxfId="6550" priority="7092" operator="lessThan">
      <formula>0</formula>
    </cfRule>
  </conditionalFormatting>
  <conditionalFormatting sqref="D8">
    <cfRule type="cellIs" dxfId="6549" priority="7091" operator="lessThan">
      <formula>0</formula>
    </cfRule>
  </conditionalFormatting>
  <conditionalFormatting sqref="D8">
    <cfRule type="cellIs" dxfId="6548" priority="7090" operator="lessThan">
      <formula>0</formula>
    </cfRule>
  </conditionalFormatting>
  <conditionalFormatting sqref="D8">
    <cfRule type="cellIs" dxfId="6547" priority="7089" operator="lessThan">
      <formula>0</formula>
    </cfRule>
  </conditionalFormatting>
  <conditionalFormatting sqref="D8">
    <cfRule type="cellIs" dxfId="6546" priority="7088" operator="lessThan">
      <formula>0</formula>
    </cfRule>
  </conditionalFormatting>
  <conditionalFormatting sqref="D8">
    <cfRule type="cellIs" dxfId="6545" priority="7087" operator="lessThan">
      <formula>0</formula>
    </cfRule>
  </conditionalFormatting>
  <conditionalFormatting sqref="D8">
    <cfRule type="cellIs" dxfId="6544" priority="7086" operator="lessThan">
      <formula>0</formula>
    </cfRule>
  </conditionalFormatting>
  <conditionalFormatting sqref="D8">
    <cfRule type="cellIs" dxfId="6543" priority="7085" operator="lessThan">
      <formula>0</formula>
    </cfRule>
  </conditionalFormatting>
  <conditionalFormatting sqref="D8">
    <cfRule type="cellIs" dxfId="6542" priority="7084" operator="lessThan">
      <formula>0</formula>
    </cfRule>
  </conditionalFormatting>
  <conditionalFormatting sqref="D8">
    <cfRule type="cellIs" dxfId="6541" priority="7083" operator="lessThan">
      <formula>0</formula>
    </cfRule>
  </conditionalFormatting>
  <conditionalFormatting sqref="D8">
    <cfRule type="cellIs" dxfId="6540" priority="7082" operator="lessThan">
      <formula>0</formula>
    </cfRule>
  </conditionalFormatting>
  <conditionalFormatting sqref="D8">
    <cfRule type="cellIs" dxfId="6539" priority="7081" operator="lessThan">
      <formula>0</formula>
    </cfRule>
  </conditionalFormatting>
  <conditionalFormatting sqref="D8">
    <cfRule type="cellIs" dxfId="6538" priority="7080" operator="lessThan">
      <formula>0</formula>
    </cfRule>
  </conditionalFormatting>
  <conditionalFormatting sqref="D8">
    <cfRule type="cellIs" dxfId="6537" priority="7079" operator="lessThan">
      <formula>0</formula>
    </cfRule>
  </conditionalFormatting>
  <conditionalFormatting sqref="D8">
    <cfRule type="cellIs" dxfId="6536" priority="7078" operator="lessThan">
      <formula>0</formula>
    </cfRule>
  </conditionalFormatting>
  <conditionalFormatting sqref="D8">
    <cfRule type="cellIs" dxfId="6535" priority="7077" operator="lessThan">
      <formula>0</formula>
    </cfRule>
  </conditionalFormatting>
  <conditionalFormatting sqref="D8">
    <cfRule type="cellIs" dxfId="6534" priority="7076" operator="lessThan">
      <formula>0</formula>
    </cfRule>
  </conditionalFormatting>
  <conditionalFormatting sqref="D8">
    <cfRule type="cellIs" dxfId="6533" priority="7075" operator="lessThan">
      <formula>0</formula>
    </cfRule>
  </conditionalFormatting>
  <conditionalFormatting sqref="D8">
    <cfRule type="cellIs" dxfId="6532" priority="7074" operator="lessThan">
      <formula>0</formula>
    </cfRule>
  </conditionalFormatting>
  <conditionalFormatting sqref="D8">
    <cfRule type="cellIs" dxfId="6531" priority="7073" operator="lessThan">
      <formula>0</formula>
    </cfRule>
  </conditionalFormatting>
  <conditionalFormatting sqref="D8">
    <cfRule type="cellIs" dxfId="6530" priority="7072" operator="lessThan">
      <formula>0</formula>
    </cfRule>
  </conditionalFormatting>
  <conditionalFormatting sqref="D8">
    <cfRule type="cellIs" dxfId="6529" priority="7071" operator="lessThan">
      <formula>0</formula>
    </cfRule>
  </conditionalFormatting>
  <conditionalFormatting sqref="D8">
    <cfRule type="cellIs" dxfId="6528" priority="7070" operator="lessThan">
      <formula>0</formula>
    </cfRule>
  </conditionalFormatting>
  <conditionalFormatting sqref="D8">
    <cfRule type="cellIs" dxfId="6527" priority="7069" operator="lessThan">
      <formula>0</formula>
    </cfRule>
  </conditionalFormatting>
  <conditionalFormatting sqref="D8">
    <cfRule type="cellIs" dxfId="6526" priority="7068" operator="lessThan">
      <formula>0</formula>
    </cfRule>
  </conditionalFormatting>
  <conditionalFormatting sqref="D8">
    <cfRule type="cellIs" dxfId="6525" priority="7067" operator="lessThan">
      <formula>0</formula>
    </cfRule>
  </conditionalFormatting>
  <conditionalFormatting sqref="D8">
    <cfRule type="cellIs" dxfId="6524" priority="7066" operator="lessThan">
      <formula>0</formula>
    </cfRule>
  </conditionalFormatting>
  <conditionalFormatting sqref="D8">
    <cfRule type="cellIs" dxfId="6523" priority="7065" operator="lessThan">
      <formula>0</formula>
    </cfRule>
  </conditionalFormatting>
  <conditionalFormatting sqref="D8">
    <cfRule type="cellIs" dxfId="6522" priority="7064" operator="lessThan">
      <formula>0</formula>
    </cfRule>
  </conditionalFormatting>
  <conditionalFormatting sqref="D8">
    <cfRule type="cellIs" dxfId="6521" priority="7063" operator="lessThan">
      <formula>0</formula>
    </cfRule>
  </conditionalFormatting>
  <conditionalFormatting sqref="D8">
    <cfRule type="cellIs" dxfId="6520" priority="7062" operator="lessThan">
      <formula>0</formula>
    </cfRule>
  </conditionalFormatting>
  <conditionalFormatting sqref="D8">
    <cfRule type="cellIs" dxfId="6519" priority="7061" operator="lessThan">
      <formula>0</formula>
    </cfRule>
  </conditionalFormatting>
  <conditionalFormatting sqref="D8">
    <cfRule type="cellIs" dxfId="6518" priority="7060" operator="lessThan">
      <formula>0</formula>
    </cfRule>
  </conditionalFormatting>
  <conditionalFormatting sqref="D8">
    <cfRule type="cellIs" dxfId="6517" priority="7059" operator="lessThan">
      <formula>0</formula>
    </cfRule>
  </conditionalFormatting>
  <conditionalFormatting sqref="D8">
    <cfRule type="cellIs" dxfId="6516" priority="7058" operator="lessThan">
      <formula>0</formula>
    </cfRule>
  </conditionalFormatting>
  <conditionalFormatting sqref="D8">
    <cfRule type="cellIs" dxfId="6515" priority="7057" operator="lessThan">
      <formula>0</formula>
    </cfRule>
  </conditionalFormatting>
  <conditionalFormatting sqref="D8">
    <cfRule type="cellIs" dxfId="6514" priority="7056" operator="lessThan">
      <formula>0</formula>
    </cfRule>
  </conditionalFormatting>
  <conditionalFormatting sqref="D8">
    <cfRule type="cellIs" dxfId="6513" priority="7055" operator="lessThan">
      <formula>0</formula>
    </cfRule>
  </conditionalFormatting>
  <conditionalFormatting sqref="D8">
    <cfRule type="cellIs" dxfId="6512" priority="7054" operator="lessThan">
      <formula>0</formula>
    </cfRule>
  </conditionalFormatting>
  <conditionalFormatting sqref="D8">
    <cfRule type="cellIs" dxfId="6511" priority="7053" operator="lessThan">
      <formula>0</formula>
    </cfRule>
  </conditionalFormatting>
  <conditionalFormatting sqref="D8">
    <cfRule type="cellIs" dxfId="6510" priority="7052" operator="lessThan">
      <formula>0</formula>
    </cfRule>
  </conditionalFormatting>
  <conditionalFormatting sqref="D8">
    <cfRule type="cellIs" dxfId="6509" priority="7051" operator="lessThan">
      <formula>0</formula>
    </cfRule>
  </conditionalFormatting>
  <conditionalFormatting sqref="D8">
    <cfRule type="cellIs" dxfId="6508" priority="7050" operator="lessThan">
      <formula>0</formula>
    </cfRule>
  </conditionalFormatting>
  <conditionalFormatting sqref="D8">
    <cfRule type="cellIs" dxfId="6507" priority="7049" operator="lessThan">
      <formula>0</formula>
    </cfRule>
  </conditionalFormatting>
  <conditionalFormatting sqref="D8">
    <cfRule type="cellIs" dxfId="6506" priority="7048" operator="lessThan">
      <formula>0</formula>
    </cfRule>
  </conditionalFormatting>
  <conditionalFormatting sqref="D8">
    <cfRule type="cellIs" dxfId="6505" priority="7047" operator="lessThan">
      <formula>0</formula>
    </cfRule>
  </conditionalFormatting>
  <conditionalFormatting sqref="D8">
    <cfRule type="cellIs" dxfId="6504" priority="7046" operator="lessThan">
      <formula>0</formula>
    </cfRule>
  </conditionalFormatting>
  <conditionalFormatting sqref="D8">
    <cfRule type="cellIs" dxfId="6503" priority="7045" operator="lessThan">
      <formula>0</formula>
    </cfRule>
  </conditionalFormatting>
  <conditionalFormatting sqref="D8">
    <cfRule type="cellIs" dxfId="6502" priority="7044" operator="lessThan">
      <formula>0</formula>
    </cfRule>
  </conditionalFormatting>
  <conditionalFormatting sqref="D8">
    <cfRule type="cellIs" dxfId="6501" priority="7043" operator="lessThan">
      <formula>0</formula>
    </cfRule>
  </conditionalFormatting>
  <conditionalFormatting sqref="D8">
    <cfRule type="cellIs" dxfId="6500" priority="7042" operator="lessThan">
      <formula>0</formula>
    </cfRule>
  </conditionalFormatting>
  <conditionalFormatting sqref="D8">
    <cfRule type="cellIs" dxfId="6499" priority="7041" operator="lessThan">
      <formula>0</formula>
    </cfRule>
  </conditionalFormatting>
  <conditionalFormatting sqref="D8">
    <cfRule type="cellIs" dxfId="6498" priority="7040" operator="lessThan">
      <formula>0</formula>
    </cfRule>
  </conditionalFormatting>
  <conditionalFormatting sqref="D8">
    <cfRule type="cellIs" dxfId="6497" priority="7039" operator="lessThan">
      <formula>0</formula>
    </cfRule>
  </conditionalFormatting>
  <conditionalFormatting sqref="D8">
    <cfRule type="cellIs" dxfId="6496" priority="7038" operator="lessThan">
      <formula>0</formula>
    </cfRule>
  </conditionalFormatting>
  <conditionalFormatting sqref="D8">
    <cfRule type="cellIs" dxfId="6495" priority="7037" operator="lessThan">
      <formula>0</formula>
    </cfRule>
  </conditionalFormatting>
  <conditionalFormatting sqref="D8">
    <cfRule type="cellIs" dxfId="6494" priority="7036" operator="lessThan">
      <formula>0</formula>
    </cfRule>
  </conditionalFormatting>
  <conditionalFormatting sqref="D8">
    <cfRule type="cellIs" dxfId="6493" priority="7035" operator="lessThan">
      <formula>0</formula>
    </cfRule>
  </conditionalFormatting>
  <conditionalFormatting sqref="D8">
    <cfRule type="cellIs" dxfId="6492" priority="7034" operator="lessThan">
      <formula>0</formula>
    </cfRule>
  </conditionalFormatting>
  <conditionalFormatting sqref="D8">
    <cfRule type="cellIs" dxfId="6491" priority="7033" operator="lessThan">
      <formula>0</formula>
    </cfRule>
  </conditionalFormatting>
  <conditionalFormatting sqref="D8">
    <cfRule type="cellIs" dxfId="6490" priority="7032" operator="lessThan">
      <formula>0</formula>
    </cfRule>
  </conditionalFormatting>
  <conditionalFormatting sqref="D8">
    <cfRule type="cellIs" dxfId="6489" priority="7031" operator="lessThan">
      <formula>0</formula>
    </cfRule>
  </conditionalFormatting>
  <conditionalFormatting sqref="D8">
    <cfRule type="cellIs" dxfId="6488" priority="7030" operator="lessThan">
      <formula>0</formula>
    </cfRule>
  </conditionalFormatting>
  <conditionalFormatting sqref="D8">
    <cfRule type="cellIs" dxfId="6487" priority="7029" operator="lessThan">
      <formula>0</formula>
    </cfRule>
  </conditionalFormatting>
  <conditionalFormatting sqref="D8">
    <cfRule type="cellIs" dxfId="6486" priority="7028" operator="lessThan">
      <formula>0</formula>
    </cfRule>
  </conditionalFormatting>
  <conditionalFormatting sqref="D8">
    <cfRule type="cellIs" dxfId="6485" priority="7027" operator="lessThan">
      <formula>0</formula>
    </cfRule>
  </conditionalFormatting>
  <conditionalFormatting sqref="D8">
    <cfRule type="cellIs" dxfId="6484" priority="7026" operator="lessThan">
      <formula>0</formula>
    </cfRule>
  </conditionalFormatting>
  <conditionalFormatting sqref="D8">
    <cfRule type="cellIs" dxfId="6483" priority="7025" operator="lessThan">
      <formula>0</formula>
    </cfRule>
  </conditionalFormatting>
  <conditionalFormatting sqref="D8">
    <cfRule type="cellIs" dxfId="6482" priority="7024" operator="lessThan">
      <formula>0</formula>
    </cfRule>
  </conditionalFormatting>
  <conditionalFormatting sqref="D8">
    <cfRule type="cellIs" dxfId="6481" priority="7023" operator="lessThan">
      <formula>0</formula>
    </cfRule>
  </conditionalFormatting>
  <conditionalFormatting sqref="D8">
    <cfRule type="cellIs" dxfId="6480" priority="7022" operator="lessThan">
      <formula>0</formula>
    </cfRule>
  </conditionalFormatting>
  <conditionalFormatting sqref="D8">
    <cfRule type="cellIs" dxfId="6479" priority="7021" operator="lessThan">
      <formula>0</formula>
    </cfRule>
  </conditionalFormatting>
  <conditionalFormatting sqref="D8">
    <cfRule type="cellIs" dxfId="6478" priority="7020" operator="lessThan">
      <formula>0</formula>
    </cfRule>
  </conditionalFormatting>
  <conditionalFormatting sqref="D8">
    <cfRule type="cellIs" dxfId="6477" priority="7019" operator="lessThan">
      <formula>0</formula>
    </cfRule>
  </conditionalFormatting>
  <conditionalFormatting sqref="D8">
    <cfRule type="cellIs" dxfId="6476" priority="7018" operator="lessThan">
      <formula>0</formula>
    </cfRule>
  </conditionalFormatting>
  <conditionalFormatting sqref="D8">
    <cfRule type="cellIs" dxfId="6475" priority="7017" operator="lessThan">
      <formula>0</formula>
    </cfRule>
  </conditionalFormatting>
  <conditionalFormatting sqref="D8">
    <cfRule type="cellIs" dxfId="6474" priority="7016" operator="lessThan">
      <formula>0</formula>
    </cfRule>
  </conditionalFormatting>
  <conditionalFormatting sqref="D8">
    <cfRule type="cellIs" dxfId="6473" priority="7015" operator="lessThan">
      <formula>0</formula>
    </cfRule>
  </conditionalFormatting>
  <conditionalFormatting sqref="D8">
    <cfRule type="cellIs" dxfId="6472" priority="7014" operator="lessThan">
      <formula>0</formula>
    </cfRule>
  </conditionalFormatting>
  <conditionalFormatting sqref="D8">
    <cfRule type="cellIs" dxfId="6471" priority="7013" operator="lessThan">
      <formula>0</formula>
    </cfRule>
  </conditionalFormatting>
  <conditionalFormatting sqref="D8">
    <cfRule type="cellIs" dxfId="6470" priority="7012" operator="lessThan">
      <formula>0</formula>
    </cfRule>
  </conditionalFormatting>
  <conditionalFormatting sqref="D8">
    <cfRule type="cellIs" dxfId="6469" priority="7011" operator="lessThan">
      <formula>0</formula>
    </cfRule>
  </conditionalFormatting>
  <conditionalFormatting sqref="D8">
    <cfRule type="cellIs" dxfId="6468" priority="7010" operator="lessThan">
      <formula>0</formula>
    </cfRule>
  </conditionalFormatting>
  <conditionalFormatting sqref="D8">
    <cfRule type="cellIs" dxfId="6467" priority="7009" operator="lessThan">
      <formula>0</formula>
    </cfRule>
  </conditionalFormatting>
  <conditionalFormatting sqref="D8">
    <cfRule type="cellIs" dxfId="6466" priority="7008" operator="lessThan">
      <formula>0</formula>
    </cfRule>
  </conditionalFormatting>
  <conditionalFormatting sqref="D8">
    <cfRule type="cellIs" dxfId="6465" priority="7007" operator="lessThan">
      <formula>0</formula>
    </cfRule>
  </conditionalFormatting>
  <conditionalFormatting sqref="D8">
    <cfRule type="cellIs" dxfId="6464" priority="7006" operator="lessThan">
      <formula>0</formula>
    </cfRule>
  </conditionalFormatting>
  <conditionalFormatting sqref="D8">
    <cfRule type="cellIs" dxfId="6463" priority="7005" operator="lessThan">
      <formula>0</formula>
    </cfRule>
  </conditionalFormatting>
  <conditionalFormatting sqref="D8">
    <cfRule type="cellIs" dxfId="6462" priority="7004" operator="lessThan">
      <formula>0</formula>
    </cfRule>
  </conditionalFormatting>
  <conditionalFormatting sqref="D8">
    <cfRule type="cellIs" dxfId="6461" priority="7003" operator="lessThan">
      <formula>0</formula>
    </cfRule>
  </conditionalFormatting>
  <conditionalFormatting sqref="D8">
    <cfRule type="cellIs" dxfId="6460" priority="7002" operator="lessThan">
      <formula>0</formula>
    </cfRule>
  </conditionalFormatting>
  <conditionalFormatting sqref="D8">
    <cfRule type="cellIs" dxfId="6459" priority="7001" operator="lessThan">
      <formula>0</formula>
    </cfRule>
  </conditionalFormatting>
  <conditionalFormatting sqref="D8">
    <cfRule type="cellIs" dxfId="6458" priority="7000" operator="lessThan">
      <formula>0</formula>
    </cfRule>
  </conditionalFormatting>
  <conditionalFormatting sqref="D8">
    <cfRule type="cellIs" dxfId="6457" priority="6999" operator="lessThan">
      <formula>0</formula>
    </cfRule>
  </conditionalFormatting>
  <conditionalFormatting sqref="D8">
    <cfRule type="cellIs" dxfId="6456" priority="6998" operator="lessThan">
      <formula>0</formula>
    </cfRule>
  </conditionalFormatting>
  <conditionalFormatting sqref="D8">
    <cfRule type="cellIs" dxfId="6455" priority="6997" operator="lessThan">
      <formula>0</formula>
    </cfRule>
  </conditionalFormatting>
  <conditionalFormatting sqref="D8">
    <cfRule type="cellIs" dxfId="6454" priority="6996" operator="lessThan">
      <formula>0</formula>
    </cfRule>
  </conditionalFormatting>
  <conditionalFormatting sqref="D8">
    <cfRule type="cellIs" dxfId="6453" priority="6995" operator="lessThan">
      <formula>0</formula>
    </cfRule>
  </conditionalFormatting>
  <conditionalFormatting sqref="D8">
    <cfRule type="cellIs" dxfId="6452" priority="6994" operator="lessThan">
      <formula>0</formula>
    </cfRule>
  </conditionalFormatting>
  <conditionalFormatting sqref="D8">
    <cfRule type="cellIs" dxfId="6451" priority="6993" operator="lessThan">
      <formula>0</formula>
    </cfRule>
  </conditionalFormatting>
  <conditionalFormatting sqref="D8">
    <cfRule type="cellIs" dxfId="6450" priority="6992" operator="lessThan">
      <formula>0</formula>
    </cfRule>
  </conditionalFormatting>
  <conditionalFormatting sqref="D8">
    <cfRule type="cellIs" dxfId="6449" priority="6991" operator="lessThan">
      <formula>0</formula>
    </cfRule>
  </conditionalFormatting>
  <conditionalFormatting sqref="D8">
    <cfRule type="cellIs" dxfId="6448" priority="6990" operator="lessThan">
      <formula>0</formula>
    </cfRule>
  </conditionalFormatting>
  <conditionalFormatting sqref="D8">
    <cfRule type="cellIs" dxfId="6447" priority="6989" operator="lessThan">
      <formula>0</formula>
    </cfRule>
  </conditionalFormatting>
  <conditionalFormatting sqref="D8">
    <cfRule type="cellIs" dxfId="6446" priority="6988" operator="lessThan">
      <formula>0</formula>
    </cfRule>
  </conditionalFormatting>
  <conditionalFormatting sqref="D8">
    <cfRule type="cellIs" dxfId="6445" priority="6987" operator="lessThan">
      <formula>0</formula>
    </cfRule>
  </conditionalFormatting>
  <conditionalFormatting sqref="D8">
    <cfRule type="cellIs" dxfId="6444" priority="6986" operator="lessThan">
      <formula>0</formula>
    </cfRule>
  </conditionalFormatting>
  <conditionalFormatting sqref="D8">
    <cfRule type="cellIs" dxfId="6443" priority="6985" operator="lessThan">
      <formula>0</formula>
    </cfRule>
  </conditionalFormatting>
  <conditionalFormatting sqref="D8">
    <cfRule type="cellIs" dxfId="6442" priority="6984" operator="lessThan">
      <formula>0</formula>
    </cfRule>
  </conditionalFormatting>
  <conditionalFormatting sqref="D8">
    <cfRule type="cellIs" dxfId="6441" priority="6983" operator="lessThan">
      <formula>0</formula>
    </cfRule>
  </conditionalFormatting>
  <conditionalFormatting sqref="D8">
    <cfRule type="cellIs" dxfId="6440" priority="6982" operator="lessThan">
      <formula>0</formula>
    </cfRule>
  </conditionalFormatting>
  <conditionalFormatting sqref="D8">
    <cfRule type="cellIs" dxfId="6439" priority="6981" operator="lessThan">
      <formula>0</formula>
    </cfRule>
  </conditionalFormatting>
  <conditionalFormatting sqref="D8">
    <cfRule type="cellIs" dxfId="6438" priority="6980" operator="lessThan">
      <formula>0</formula>
    </cfRule>
  </conditionalFormatting>
  <conditionalFormatting sqref="D8">
    <cfRule type="cellIs" dxfId="6437" priority="6979" operator="lessThan">
      <formula>0</formula>
    </cfRule>
  </conditionalFormatting>
  <conditionalFormatting sqref="D8">
    <cfRule type="cellIs" dxfId="6436" priority="6978" operator="lessThan">
      <formula>0</formula>
    </cfRule>
  </conditionalFormatting>
  <conditionalFormatting sqref="D8">
    <cfRule type="cellIs" dxfId="6435" priority="6977" operator="lessThan">
      <formula>0</formula>
    </cfRule>
  </conditionalFormatting>
  <conditionalFormatting sqref="D8">
    <cfRule type="cellIs" dxfId="6434" priority="6976" operator="lessThan">
      <formula>0</formula>
    </cfRule>
  </conditionalFormatting>
  <conditionalFormatting sqref="D8">
    <cfRule type="cellIs" dxfId="6433" priority="6975" operator="lessThan">
      <formula>0</formula>
    </cfRule>
  </conditionalFormatting>
  <conditionalFormatting sqref="D8">
    <cfRule type="cellIs" dxfId="6432" priority="6974" operator="lessThan">
      <formula>0</formula>
    </cfRule>
  </conditionalFormatting>
  <conditionalFormatting sqref="D8">
    <cfRule type="cellIs" dxfId="6431" priority="6973" operator="lessThan">
      <formula>0</formula>
    </cfRule>
  </conditionalFormatting>
  <conditionalFormatting sqref="D8">
    <cfRule type="cellIs" dxfId="6430" priority="6972" operator="lessThan">
      <formula>0</formula>
    </cfRule>
  </conditionalFormatting>
  <conditionalFormatting sqref="D8">
    <cfRule type="cellIs" dxfId="6429" priority="6971" operator="lessThan">
      <formula>0</formula>
    </cfRule>
  </conditionalFormatting>
  <conditionalFormatting sqref="D8">
    <cfRule type="cellIs" dxfId="6428" priority="6970" operator="lessThan">
      <formula>0</formula>
    </cfRule>
  </conditionalFormatting>
  <conditionalFormatting sqref="D8">
    <cfRule type="cellIs" dxfId="6427" priority="6969" operator="lessThan">
      <formula>0</formula>
    </cfRule>
  </conditionalFormatting>
  <conditionalFormatting sqref="D8:D10">
    <cfRule type="cellIs" dxfId="6426" priority="6968" operator="lessThan">
      <formula>0</formula>
    </cfRule>
  </conditionalFormatting>
  <conditionalFormatting sqref="E8:E10">
    <cfRule type="cellIs" dxfId="6425" priority="6967" operator="lessThan">
      <formula>0</formula>
    </cfRule>
  </conditionalFormatting>
  <conditionalFormatting sqref="D10">
    <cfRule type="cellIs" dxfId="6424" priority="6966" operator="lessThan">
      <formula>0</formula>
    </cfRule>
  </conditionalFormatting>
  <conditionalFormatting sqref="D9">
    <cfRule type="cellIs" dxfId="6423" priority="6959" operator="lessThan">
      <formula>0</formula>
    </cfRule>
  </conditionalFormatting>
  <conditionalFormatting sqref="D10">
    <cfRule type="cellIs" dxfId="6422" priority="6965" operator="lessThan">
      <formula>0</formula>
    </cfRule>
  </conditionalFormatting>
  <conditionalFormatting sqref="D10">
    <cfRule type="cellIs" dxfId="6421" priority="6964" operator="lessThan">
      <formula>0</formula>
    </cfRule>
  </conditionalFormatting>
  <conditionalFormatting sqref="D10">
    <cfRule type="cellIs" dxfId="6420" priority="6963" operator="lessThan">
      <formula>0</formula>
    </cfRule>
  </conditionalFormatting>
  <conditionalFormatting sqref="D10">
    <cfRule type="cellIs" dxfId="6419" priority="6962" operator="lessThan">
      <formula>0</formula>
    </cfRule>
  </conditionalFormatting>
  <conditionalFormatting sqref="D10">
    <cfRule type="cellIs" dxfId="6418" priority="6961" operator="lessThan">
      <formula>0</formula>
    </cfRule>
  </conditionalFormatting>
  <conditionalFormatting sqref="D10">
    <cfRule type="cellIs" dxfId="6417" priority="6960" operator="lessThan">
      <formula>0</formula>
    </cfRule>
  </conditionalFormatting>
  <conditionalFormatting sqref="D9">
    <cfRule type="cellIs" dxfId="6416" priority="6952" operator="lessThan">
      <formula>0</formula>
    </cfRule>
  </conditionalFormatting>
  <conditionalFormatting sqref="D10">
    <cfRule type="cellIs" dxfId="6415" priority="6958" operator="lessThan">
      <formula>0</formula>
    </cfRule>
  </conditionalFormatting>
  <conditionalFormatting sqref="D10">
    <cfRule type="cellIs" dxfId="6414" priority="6957" operator="lessThan">
      <formula>0</formula>
    </cfRule>
  </conditionalFormatting>
  <conditionalFormatting sqref="D10">
    <cfRule type="cellIs" dxfId="6413" priority="6956" operator="lessThan">
      <formula>0</formula>
    </cfRule>
  </conditionalFormatting>
  <conditionalFormatting sqref="D10">
    <cfRule type="cellIs" dxfId="6412" priority="6955" operator="lessThan">
      <formula>0</formula>
    </cfRule>
  </conditionalFormatting>
  <conditionalFormatting sqref="D10">
    <cfRule type="cellIs" dxfId="6411" priority="6954" operator="lessThan">
      <formula>0</formula>
    </cfRule>
  </conditionalFormatting>
  <conditionalFormatting sqref="D10">
    <cfRule type="cellIs" dxfId="6410" priority="6953" operator="lessThan">
      <formula>0</formula>
    </cfRule>
  </conditionalFormatting>
  <conditionalFormatting sqref="D10">
    <cfRule type="cellIs" dxfId="6409" priority="6951" operator="lessThan">
      <formula>0</formula>
    </cfRule>
  </conditionalFormatting>
  <conditionalFormatting sqref="D10">
    <cfRule type="cellIs" dxfId="6408" priority="6950" operator="lessThan">
      <formula>0</formula>
    </cfRule>
  </conditionalFormatting>
  <conditionalFormatting sqref="D10">
    <cfRule type="cellIs" dxfId="6407" priority="6949" operator="lessThan">
      <formula>0</formula>
    </cfRule>
  </conditionalFormatting>
  <conditionalFormatting sqref="D10">
    <cfRule type="cellIs" dxfId="6406" priority="6948" operator="lessThan">
      <formula>0</formula>
    </cfRule>
  </conditionalFormatting>
  <conditionalFormatting sqref="D10">
    <cfRule type="cellIs" dxfId="6405" priority="6947" operator="lessThan">
      <formula>0</formula>
    </cfRule>
  </conditionalFormatting>
  <conditionalFormatting sqref="D9">
    <cfRule type="cellIs" dxfId="6404" priority="6946" operator="lessThan">
      <formula>0</formula>
    </cfRule>
  </conditionalFormatting>
  <conditionalFormatting sqref="D10">
    <cfRule type="cellIs" dxfId="6403" priority="6945" operator="lessThan">
      <formula>0</formula>
    </cfRule>
  </conditionalFormatting>
  <conditionalFormatting sqref="D10">
    <cfRule type="cellIs" dxfId="6402" priority="6944" operator="lessThan">
      <formula>0</formula>
    </cfRule>
  </conditionalFormatting>
  <conditionalFormatting sqref="D10">
    <cfRule type="cellIs" dxfId="6401" priority="6943" operator="lessThan">
      <formula>0</formula>
    </cfRule>
  </conditionalFormatting>
  <conditionalFormatting sqref="D10">
    <cfRule type="cellIs" dxfId="6400" priority="6942" operator="lessThan">
      <formula>0</formula>
    </cfRule>
  </conditionalFormatting>
  <conditionalFormatting sqref="D9">
    <cfRule type="cellIs" dxfId="6399" priority="6941" operator="lessThan">
      <formula>0</formula>
    </cfRule>
  </conditionalFormatting>
  <conditionalFormatting sqref="D10">
    <cfRule type="cellIs" dxfId="6398" priority="6940" operator="lessThan">
      <formula>0</formula>
    </cfRule>
  </conditionalFormatting>
  <conditionalFormatting sqref="D10">
    <cfRule type="cellIs" dxfId="6397" priority="6939" operator="lessThan">
      <formula>0</formula>
    </cfRule>
  </conditionalFormatting>
  <conditionalFormatting sqref="D10">
    <cfRule type="cellIs" dxfId="6396" priority="6938" operator="lessThan">
      <formula>0</formula>
    </cfRule>
  </conditionalFormatting>
  <conditionalFormatting sqref="D9">
    <cfRule type="cellIs" dxfId="6395" priority="6937" operator="lessThan">
      <formula>0</formula>
    </cfRule>
  </conditionalFormatting>
  <conditionalFormatting sqref="D10">
    <cfRule type="cellIs" dxfId="6394" priority="6936" operator="lessThan">
      <formula>0</formula>
    </cfRule>
  </conditionalFormatting>
  <conditionalFormatting sqref="D10">
    <cfRule type="cellIs" dxfId="6393" priority="6935" operator="lessThan">
      <formula>0</formula>
    </cfRule>
  </conditionalFormatting>
  <conditionalFormatting sqref="D9">
    <cfRule type="cellIs" dxfId="6392" priority="6934" operator="lessThan">
      <formula>0</formula>
    </cfRule>
  </conditionalFormatting>
  <conditionalFormatting sqref="D10">
    <cfRule type="cellIs" dxfId="6391" priority="6933" operator="lessThan">
      <formula>0</formula>
    </cfRule>
  </conditionalFormatting>
  <conditionalFormatting sqref="D9">
    <cfRule type="cellIs" dxfId="6390" priority="6932" operator="lessThan">
      <formula>0</formula>
    </cfRule>
  </conditionalFormatting>
  <conditionalFormatting sqref="D9">
    <cfRule type="cellIs" dxfId="6389" priority="6931" operator="lessThan">
      <formula>0</formula>
    </cfRule>
  </conditionalFormatting>
  <conditionalFormatting sqref="D9">
    <cfRule type="cellIs" dxfId="6388" priority="6924" operator="lessThan">
      <formula>0</formula>
    </cfRule>
  </conditionalFormatting>
  <conditionalFormatting sqref="D10">
    <cfRule type="cellIs" dxfId="6387" priority="6930" operator="lessThan">
      <formula>0</formula>
    </cfRule>
  </conditionalFormatting>
  <conditionalFormatting sqref="D10">
    <cfRule type="cellIs" dxfId="6386" priority="6929" operator="lessThan">
      <formula>0</formula>
    </cfRule>
  </conditionalFormatting>
  <conditionalFormatting sqref="D10">
    <cfRule type="cellIs" dxfId="6385" priority="6928" operator="lessThan">
      <formula>0</formula>
    </cfRule>
  </conditionalFormatting>
  <conditionalFormatting sqref="D10">
    <cfRule type="cellIs" dxfId="6384" priority="6927" operator="lessThan">
      <formula>0</formula>
    </cfRule>
  </conditionalFormatting>
  <conditionalFormatting sqref="D10">
    <cfRule type="cellIs" dxfId="6383" priority="6926" operator="lessThan">
      <formula>0</formula>
    </cfRule>
  </conditionalFormatting>
  <conditionalFormatting sqref="D10">
    <cfRule type="cellIs" dxfId="6382" priority="6925" operator="lessThan">
      <formula>0</formula>
    </cfRule>
  </conditionalFormatting>
  <conditionalFormatting sqref="D10">
    <cfRule type="cellIs" dxfId="6381" priority="6923" operator="lessThan">
      <formula>0</formula>
    </cfRule>
  </conditionalFormatting>
  <conditionalFormatting sqref="D10">
    <cfRule type="cellIs" dxfId="6380" priority="6922" operator="lessThan">
      <formula>0</formula>
    </cfRule>
  </conditionalFormatting>
  <conditionalFormatting sqref="D10">
    <cfRule type="cellIs" dxfId="6379" priority="6921" operator="lessThan">
      <formula>0</formula>
    </cfRule>
  </conditionalFormatting>
  <conditionalFormatting sqref="D10">
    <cfRule type="cellIs" dxfId="6378" priority="6920" operator="lessThan">
      <formula>0</formula>
    </cfRule>
  </conditionalFormatting>
  <conditionalFormatting sqref="D10">
    <cfRule type="cellIs" dxfId="6377" priority="6919" operator="lessThan">
      <formula>0</formula>
    </cfRule>
  </conditionalFormatting>
  <conditionalFormatting sqref="D9">
    <cfRule type="cellIs" dxfId="6376" priority="6918" operator="lessThan">
      <formula>0</formula>
    </cfRule>
  </conditionalFormatting>
  <conditionalFormatting sqref="D10">
    <cfRule type="cellIs" dxfId="6375" priority="6917" operator="lessThan">
      <formula>0</formula>
    </cfRule>
  </conditionalFormatting>
  <conditionalFormatting sqref="D10">
    <cfRule type="cellIs" dxfId="6374" priority="6916" operator="lessThan">
      <formula>0</formula>
    </cfRule>
  </conditionalFormatting>
  <conditionalFormatting sqref="D10">
    <cfRule type="cellIs" dxfId="6373" priority="6915" operator="lessThan">
      <formula>0</formula>
    </cfRule>
  </conditionalFormatting>
  <conditionalFormatting sqref="D10">
    <cfRule type="cellIs" dxfId="6372" priority="6914" operator="lessThan">
      <formula>0</formula>
    </cfRule>
  </conditionalFormatting>
  <conditionalFormatting sqref="D9">
    <cfRule type="cellIs" dxfId="6371" priority="6913" operator="lessThan">
      <formula>0</formula>
    </cfRule>
  </conditionalFormatting>
  <conditionalFormatting sqref="D10">
    <cfRule type="cellIs" dxfId="6370" priority="6912" operator="lessThan">
      <formula>0</formula>
    </cfRule>
  </conditionalFormatting>
  <conditionalFormatting sqref="D10">
    <cfRule type="cellIs" dxfId="6369" priority="6911" operator="lessThan">
      <formula>0</formula>
    </cfRule>
  </conditionalFormatting>
  <conditionalFormatting sqref="D10">
    <cfRule type="cellIs" dxfId="6368" priority="6910" operator="lessThan">
      <formula>0</formula>
    </cfRule>
  </conditionalFormatting>
  <conditionalFormatting sqref="D9">
    <cfRule type="cellIs" dxfId="6367" priority="6909" operator="lessThan">
      <formula>0</formula>
    </cfRule>
  </conditionalFormatting>
  <conditionalFormatting sqref="D10">
    <cfRule type="cellIs" dxfId="6366" priority="6908" operator="lessThan">
      <formula>0</formula>
    </cfRule>
  </conditionalFormatting>
  <conditionalFormatting sqref="D10">
    <cfRule type="cellIs" dxfId="6365" priority="6907" operator="lessThan">
      <formula>0</formula>
    </cfRule>
  </conditionalFormatting>
  <conditionalFormatting sqref="D9">
    <cfRule type="cellIs" dxfId="6364" priority="6906" operator="lessThan">
      <formula>0</formula>
    </cfRule>
  </conditionalFormatting>
  <conditionalFormatting sqref="D10">
    <cfRule type="cellIs" dxfId="6363" priority="6905" operator="lessThan">
      <formula>0</formula>
    </cfRule>
  </conditionalFormatting>
  <conditionalFormatting sqref="D9">
    <cfRule type="cellIs" dxfId="6362" priority="6904" operator="lessThan">
      <formula>0</formula>
    </cfRule>
  </conditionalFormatting>
  <conditionalFormatting sqref="D9">
    <cfRule type="cellIs" dxfId="6361" priority="6903" operator="lessThan">
      <formula>0</formula>
    </cfRule>
  </conditionalFormatting>
  <conditionalFormatting sqref="D10">
    <cfRule type="cellIs" dxfId="6360" priority="6902" operator="lessThan">
      <formula>0</formula>
    </cfRule>
  </conditionalFormatting>
  <conditionalFormatting sqref="D10">
    <cfRule type="cellIs" dxfId="6359" priority="6901" operator="lessThan">
      <formula>0</formula>
    </cfRule>
  </conditionalFormatting>
  <conditionalFormatting sqref="D10">
    <cfRule type="cellIs" dxfId="6358" priority="6900" operator="lessThan">
      <formula>0</formula>
    </cfRule>
  </conditionalFormatting>
  <conditionalFormatting sqref="D10">
    <cfRule type="cellIs" dxfId="6357" priority="6899" operator="lessThan">
      <formula>0</formula>
    </cfRule>
  </conditionalFormatting>
  <conditionalFormatting sqref="D10">
    <cfRule type="cellIs" dxfId="6356" priority="6898" operator="lessThan">
      <formula>0</formula>
    </cfRule>
  </conditionalFormatting>
  <conditionalFormatting sqref="D9">
    <cfRule type="cellIs" dxfId="6355" priority="6897" operator="lessThan">
      <formula>0</formula>
    </cfRule>
  </conditionalFormatting>
  <conditionalFormatting sqref="D10">
    <cfRule type="cellIs" dxfId="6354" priority="6896" operator="lessThan">
      <formula>0</formula>
    </cfRule>
  </conditionalFormatting>
  <conditionalFormatting sqref="D10">
    <cfRule type="cellIs" dxfId="6353" priority="6895" operator="lessThan">
      <formula>0</formula>
    </cfRule>
  </conditionalFormatting>
  <conditionalFormatting sqref="D10">
    <cfRule type="cellIs" dxfId="6352" priority="6894" operator="lessThan">
      <formula>0</formula>
    </cfRule>
  </conditionalFormatting>
  <conditionalFormatting sqref="D10">
    <cfRule type="cellIs" dxfId="6351" priority="6893" operator="lessThan">
      <formula>0</formula>
    </cfRule>
  </conditionalFormatting>
  <conditionalFormatting sqref="D9">
    <cfRule type="cellIs" dxfId="6350" priority="6892" operator="lessThan">
      <formula>0</formula>
    </cfRule>
  </conditionalFormatting>
  <conditionalFormatting sqref="D10">
    <cfRule type="cellIs" dxfId="6349" priority="6891" operator="lessThan">
      <formula>0</formula>
    </cfRule>
  </conditionalFormatting>
  <conditionalFormatting sqref="D10">
    <cfRule type="cellIs" dxfId="6348" priority="6890" operator="lessThan">
      <formula>0</formula>
    </cfRule>
  </conditionalFormatting>
  <conditionalFormatting sqref="D10">
    <cfRule type="cellIs" dxfId="6347" priority="6889" operator="lessThan">
      <formula>0</formula>
    </cfRule>
  </conditionalFormatting>
  <conditionalFormatting sqref="D9">
    <cfRule type="cellIs" dxfId="6346" priority="6888" operator="lessThan">
      <formula>0</formula>
    </cfRule>
  </conditionalFormatting>
  <conditionalFormatting sqref="D10">
    <cfRule type="cellIs" dxfId="6345" priority="6887" operator="lessThan">
      <formula>0</formula>
    </cfRule>
  </conditionalFormatting>
  <conditionalFormatting sqref="D10">
    <cfRule type="cellIs" dxfId="6344" priority="6886" operator="lessThan">
      <formula>0</formula>
    </cfRule>
  </conditionalFormatting>
  <conditionalFormatting sqref="D9">
    <cfRule type="cellIs" dxfId="6343" priority="6885" operator="lessThan">
      <formula>0</formula>
    </cfRule>
  </conditionalFormatting>
  <conditionalFormatting sqref="D10">
    <cfRule type="cellIs" dxfId="6342" priority="6884" operator="lessThan">
      <formula>0</formula>
    </cfRule>
  </conditionalFormatting>
  <conditionalFormatting sqref="D9">
    <cfRule type="cellIs" dxfId="6341" priority="6883" operator="lessThan">
      <formula>0</formula>
    </cfRule>
  </conditionalFormatting>
  <conditionalFormatting sqref="D9">
    <cfRule type="cellIs" dxfId="6340" priority="6882" operator="lessThan">
      <formula>0</formula>
    </cfRule>
  </conditionalFormatting>
  <conditionalFormatting sqref="D10">
    <cfRule type="cellIs" dxfId="6339" priority="6881" operator="lessThan">
      <formula>0</formula>
    </cfRule>
  </conditionalFormatting>
  <conditionalFormatting sqref="D10">
    <cfRule type="cellIs" dxfId="6338" priority="6880" operator="lessThan">
      <formula>0</formula>
    </cfRule>
  </conditionalFormatting>
  <conditionalFormatting sqref="D10">
    <cfRule type="cellIs" dxfId="6337" priority="6879" operator="lessThan">
      <formula>0</formula>
    </cfRule>
  </conditionalFormatting>
  <conditionalFormatting sqref="D10">
    <cfRule type="cellIs" dxfId="6336" priority="6878" operator="lessThan">
      <formula>0</formula>
    </cfRule>
  </conditionalFormatting>
  <conditionalFormatting sqref="D9">
    <cfRule type="cellIs" dxfId="6335" priority="6877" operator="lessThan">
      <formula>0</formula>
    </cfRule>
  </conditionalFormatting>
  <conditionalFormatting sqref="D10">
    <cfRule type="cellIs" dxfId="6334" priority="6876" operator="lessThan">
      <formula>0</formula>
    </cfRule>
  </conditionalFormatting>
  <conditionalFormatting sqref="D10">
    <cfRule type="cellIs" dxfId="6333" priority="6875" operator="lessThan">
      <formula>0</formula>
    </cfRule>
  </conditionalFormatting>
  <conditionalFormatting sqref="D10">
    <cfRule type="cellIs" dxfId="6332" priority="6874" operator="lessThan">
      <formula>0</formula>
    </cfRule>
  </conditionalFormatting>
  <conditionalFormatting sqref="D9">
    <cfRule type="cellIs" dxfId="6331" priority="6873" operator="lessThan">
      <formula>0</formula>
    </cfRule>
  </conditionalFormatting>
  <conditionalFormatting sqref="D10">
    <cfRule type="cellIs" dxfId="6330" priority="6872" operator="lessThan">
      <formula>0</formula>
    </cfRule>
  </conditionalFormatting>
  <conditionalFormatting sqref="D10">
    <cfRule type="cellIs" dxfId="6329" priority="6871" operator="lessThan">
      <formula>0</formula>
    </cfRule>
  </conditionalFormatting>
  <conditionalFormatting sqref="D9">
    <cfRule type="cellIs" dxfId="6328" priority="6870" operator="lessThan">
      <formula>0</formula>
    </cfRule>
  </conditionalFormatting>
  <conditionalFormatting sqref="D10">
    <cfRule type="cellIs" dxfId="6327" priority="6869" operator="lessThan">
      <formula>0</formula>
    </cfRule>
  </conditionalFormatting>
  <conditionalFormatting sqref="D9">
    <cfRule type="cellIs" dxfId="6326" priority="6868" operator="lessThan">
      <formula>0</formula>
    </cfRule>
  </conditionalFormatting>
  <conditionalFormatting sqref="D9">
    <cfRule type="cellIs" dxfId="6325" priority="6867" operator="lessThan">
      <formula>0</formula>
    </cfRule>
  </conditionalFormatting>
  <conditionalFormatting sqref="D10">
    <cfRule type="cellIs" dxfId="6324" priority="6866" operator="lessThan">
      <formula>0</formula>
    </cfRule>
  </conditionalFormatting>
  <conditionalFormatting sqref="D10">
    <cfRule type="cellIs" dxfId="6323" priority="6865" operator="lessThan">
      <formula>0</formula>
    </cfRule>
  </conditionalFormatting>
  <conditionalFormatting sqref="D10">
    <cfRule type="cellIs" dxfId="6322" priority="6864" operator="lessThan">
      <formula>0</formula>
    </cfRule>
  </conditionalFormatting>
  <conditionalFormatting sqref="D9">
    <cfRule type="cellIs" dxfId="6321" priority="6863" operator="lessThan">
      <formula>0</formula>
    </cfRule>
  </conditionalFormatting>
  <conditionalFormatting sqref="D10">
    <cfRule type="cellIs" dxfId="6320" priority="6862" operator="lessThan">
      <formula>0</formula>
    </cfRule>
  </conditionalFormatting>
  <conditionalFormatting sqref="D10">
    <cfRule type="cellIs" dxfId="6319" priority="6861" operator="lessThan">
      <formula>0</formula>
    </cfRule>
  </conditionalFormatting>
  <conditionalFormatting sqref="D9">
    <cfRule type="cellIs" dxfId="6318" priority="6860" operator="lessThan">
      <formula>0</formula>
    </cfRule>
  </conditionalFormatting>
  <conditionalFormatting sqref="D10">
    <cfRule type="cellIs" dxfId="6317" priority="6859" operator="lessThan">
      <formula>0</formula>
    </cfRule>
  </conditionalFormatting>
  <conditionalFormatting sqref="D9">
    <cfRule type="cellIs" dxfId="6316" priority="6858" operator="lessThan">
      <formula>0</formula>
    </cfRule>
  </conditionalFormatting>
  <conditionalFormatting sqref="D9">
    <cfRule type="cellIs" dxfId="6315" priority="6857" operator="lessThan">
      <formula>0</formula>
    </cfRule>
  </conditionalFormatting>
  <conditionalFormatting sqref="D10">
    <cfRule type="cellIs" dxfId="6314" priority="6856" operator="lessThan">
      <formula>0</formula>
    </cfRule>
  </conditionalFormatting>
  <conditionalFormatting sqref="D10">
    <cfRule type="cellIs" dxfId="6313" priority="6855" operator="lessThan">
      <formula>0</formula>
    </cfRule>
  </conditionalFormatting>
  <conditionalFormatting sqref="D9">
    <cfRule type="cellIs" dxfId="6312" priority="6854" operator="lessThan">
      <formula>0</formula>
    </cfRule>
  </conditionalFormatting>
  <conditionalFormatting sqref="D10">
    <cfRule type="cellIs" dxfId="6311" priority="6853" operator="lessThan">
      <formula>0</formula>
    </cfRule>
  </conditionalFormatting>
  <conditionalFormatting sqref="D9">
    <cfRule type="cellIs" dxfId="6310" priority="6852" operator="lessThan">
      <formula>0</formula>
    </cfRule>
  </conditionalFormatting>
  <conditionalFormatting sqref="D9">
    <cfRule type="cellIs" dxfId="6309" priority="6851" operator="lessThan">
      <formula>0</formula>
    </cfRule>
  </conditionalFormatting>
  <conditionalFormatting sqref="D10">
    <cfRule type="cellIs" dxfId="6308" priority="6850" operator="lessThan">
      <formula>0</formula>
    </cfRule>
  </conditionalFormatting>
  <conditionalFormatting sqref="D9">
    <cfRule type="cellIs" dxfId="6307" priority="6849" operator="lessThan">
      <formula>0</formula>
    </cfRule>
  </conditionalFormatting>
  <conditionalFormatting sqref="D9">
    <cfRule type="cellIs" dxfId="6306" priority="6848" operator="lessThan">
      <formula>0</formula>
    </cfRule>
  </conditionalFormatting>
  <conditionalFormatting sqref="D9">
    <cfRule type="cellIs" dxfId="6305" priority="6847" operator="lessThan">
      <formula>0</formula>
    </cfRule>
  </conditionalFormatting>
  <conditionalFormatting sqref="D9">
    <cfRule type="cellIs" dxfId="6304" priority="6840" operator="lessThan">
      <formula>0</formula>
    </cfRule>
  </conditionalFormatting>
  <conditionalFormatting sqref="D10">
    <cfRule type="cellIs" dxfId="6303" priority="6846" operator="lessThan">
      <formula>0</formula>
    </cfRule>
  </conditionalFormatting>
  <conditionalFormatting sqref="D10">
    <cfRule type="cellIs" dxfId="6302" priority="6845" operator="lessThan">
      <formula>0</formula>
    </cfRule>
  </conditionalFormatting>
  <conditionalFormatting sqref="D10">
    <cfRule type="cellIs" dxfId="6301" priority="6844" operator="lessThan">
      <formula>0</formula>
    </cfRule>
  </conditionalFormatting>
  <conditionalFormatting sqref="D10">
    <cfRule type="cellIs" dxfId="6300" priority="6843" operator="lessThan">
      <formula>0</formula>
    </cfRule>
  </conditionalFormatting>
  <conditionalFormatting sqref="D10">
    <cfRule type="cellIs" dxfId="6299" priority="6842" operator="lessThan">
      <formula>0</formula>
    </cfRule>
  </conditionalFormatting>
  <conditionalFormatting sqref="D10">
    <cfRule type="cellIs" dxfId="6298" priority="6841" operator="lessThan">
      <formula>0</formula>
    </cfRule>
  </conditionalFormatting>
  <conditionalFormatting sqref="D10">
    <cfRule type="cellIs" dxfId="6297" priority="6839" operator="lessThan">
      <formula>0</formula>
    </cfRule>
  </conditionalFormatting>
  <conditionalFormatting sqref="D10">
    <cfRule type="cellIs" dxfId="6296" priority="6838" operator="lessThan">
      <formula>0</formula>
    </cfRule>
  </conditionalFormatting>
  <conditionalFormatting sqref="D10">
    <cfRule type="cellIs" dxfId="6295" priority="6837" operator="lessThan">
      <formula>0</formula>
    </cfRule>
  </conditionalFormatting>
  <conditionalFormatting sqref="D10">
    <cfRule type="cellIs" dxfId="6294" priority="6836" operator="lessThan">
      <formula>0</formula>
    </cfRule>
  </conditionalFormatting>
  <conditionalFormatting sqref="D10">
    <cfRule type="cellIs" dxfId="6293" priority="6835" operator="lessThan">
      <formula>0</formula>
    </cfRule>
  </conditionalFormatting>
  <conditionalFormatting sqref="D9">
    <cfRule type="cellIs" dxfId="6292" priority="6834" operator="lessThan">
      <formula>0</formula>
    </cfRule>
  </conditionalFormatting>
  <conditionalFormatting sqref="D10">
    <cfRule type="cellIs" dxfId="6291" priority="6833" operator="lessThan">
      <formula>0</formula>
    </cfRule>
  </conditionalFormatting>
  <conditionalFormatting sqref="D10">
    <cfRule type="cellIs" dxfId="6290" priority="6832" operator="lessThan">
      <formula>0</formula>
    </cfRule>
  </conditionalFormatting>
  <conditionalFormatting sqref="D10">
    <cfRule type="cellIs" dxfId="6289" priority="6831" operator="lessThan">
      <formula>0</formula>
    </cfRule>
  </conditionalFormatting>
  <conditionalFormatting sqref="D10">
    <cfRule type="cellIs" dxfId="6288" priority="6830" operator="lessThan">
      <formula>0</formula>
    </cfRule>
  </conditionalFormatting>
  <conditionalFormatting sqref="D9">
    <cfRule type="cellIs" dxfId="6287" priority="6829" operator="lessThan">
      <formula>0</formula>
    </cfRule>
  </conditionalFormatting>
  <conditionalFormatting sqref="D10">
    <cfRule type="cellIs" dxfId="6286" priority="6828" operator="lessThan">
      <formula>0</formula>
    </cfRule>
  </conditionalFormatting>
  <conditionalFormatting sqref="D10">
    <cfRule type="cellIs" dxfId="6285" priority="6827" operator="lessThan">
      <formula>0</formula>
    </cfRule>
  </conditionalFormatting>
  <conditionalFormatting sqref="D10">
    <cfRule type="cellIs" dxfId="6284" priority="6826" operator="lessThan">
      <formula>0</formula>
    </cfRule>
  </conditionalFormatting>
  <conditionalFormatting sqref="D9">
    <cfRule type="cellIs" dxfId="6283" priority="6825" operator="lessThan">
      <formula>0</formula>
    </cfRule>
  </conditionalFormatting>
  <conditionalFormatting sqref="D10">
    <cfRule type="cellIs" dxfId="6282" priority="6824" operator="lessThan">
      <formula>0</formula>
    </cfRule>
  </conditionalFormatting>
  <conditionalFormatting sqref="D10">
    <cfRule type="cellIs" dxfId="6281" priority="6823" operator="lessThan">
      <formula>0</formula>
    </cfRule>
  </conditionalFormatting>
  <conditionalFormatting sqref="D9">
    <cfRule type="cellIs" dxfId="6280" priority="6822" operator="lessThan">
      <formula>0</formula>
    </cfRule>
  </conditionalFormatting>
  <conditionalFormatting sqref="D10">
    <cfRule type="cellIs" dxfId="6279" priority="6821" operator="lessThan">
      <formula>0</formula>
    </cfRule>
  </conditionalFormatting>
  <conditionalFormatting sqref="D9">
    <cfRule type="cellIs" dxfId="6278" priority="6820" operator="lessThan">
      <formula>0</formula>
    </cfRule>
  </conditionalFormatting>
  <conditionalFormatting sqref="D9">
    <cfRule type="cellIs" dxfId="6277" priority="6819" operator="lessThan">
      <formula>0</formula>
    </cfRule>
  </conditionalFormatting>
  <conditionalFormatting sqref="D10">
    <cfRule type="cellIs" dxfId="6276" priority="6818" operator="lessThan">
      <formula>0</formula>
    </cfRule>
  </conditionalFormatting>
  <conditionalFormatting sqref="D10">
    <cfRule type="cellIs" dxfId="6275" priority="6817" operator="lessThan">
      <formula>0</formula>
    </cfRule>
  </conditionalFormatting>
  <conditionalFormatting sqref="D10">
    <cfRule type="cellIs" dxfId="6274" priority="6816" operator="lessThan">
      <formula>0</formula>
    </cfRule>
  </conditionalFormatting>
  <conditionalFormatting sqref="D10">
    <cfRule type="cellIs" dxfId="6273" priority="6815" operator="lessThan">
      <formula>0</formula>
    </cfRule>
  </conditionalFormatting>
  <conditionalFormatting sqref="D10">
    <cfRule type="cellIs" dxfId="6272" priority="6814" operator="lessThan">
      <formula>0</formula>
    </cfRule>
  </conditionalFormatting>
  <conditionalFormatting sqref="D9">
    <cfRule type="cellIs" dxfId="6271" priority="6813" operator="lessThan">
      <formula>0</formula>
    </cfRule>
  </conditionalFormatting>
  <conditionalFormatting sqref="D10">
    <cfRule type="cellIs" dxfId="6270" priority="6812" operator="lessThan">
      <formula>0</formula>
    </cfRule>
  </conditionalFormatting>
  <conditionalFormatting sqref="D10">
    <cfRule type="cellIs" dxfId="6269" priority="6811" operator="lessThan">
      <formula>0</formula>
    </cfRule>
  </conditionalFormatting>
  <conditionalFormatting sqref="D10">
    <cfRule type="cellIs" dxfId="6268" priority="6810" operator="lessThan">
      <formula>0</formula>
    </cfRule>
  </conditionalFormatting>
  <conditionalFormatting sqref="D10">
    <cfRule type="cellIs" dxfId="6267" priority="6809" operator="lessThan">
      <formula>0</formula>
    </cfRule>
  </conditionalFormatting>
  <conditionalFormatting sqref="D9">
    <cfRule type="cellIs" dxfId="6266" priority="6808" operator="lessThan">
      <formula>0</formula>
    </cfRule>
  </conditionalFormatting>
  <conditionalFormatting sqref="D10">
    <cfRule type="cellIs" dxfId="6265" priority="6807" operator="lessThan">
      <formula>0</formula>
    </cfRule>
  </conditionalFormatting>
  <conditionalFormatting sqref="D10">
    <cfRule type="cellIs" dxfId="6264" priority="6806" operator="lessThan">
      <formula>0</formula>
    </cfRule>
  </conditionalFormatting>
  <conditionalFormatting sqref="D10">
    <cfRule type="cellIs" dxfId="6263" priority="6805" operator="lessThan">
      <formula>0</formula>
    </cfRule>
  </conditionalFormatting>
  <conditionalFormatting sqref="D9">
    <cfRule type="cellIs" dxfId="6262" priority="6804" operator="lessThan">
      <formula>0</formula>
    </cfRule>
  </conditionalFormatting>
  <conditionalFormatting sqref="D10">
    <cfRule type="cellIs" dxfId="6261" priority="6803" operator="lessThan">
      <formula>0</formula>
    </cfRule>
  </conditionalFormatting>
  <conditionalFormatting sqref="D10">
    <cfRule type="cellIs" dxfId="6260" priority="6802" operator="lessThan">
      <formula>0</formula>
    </cfRule>
  </conditionalFormatting>
  <conditionalFormatting sqref="D9">
    <cfRule type="cellIs" dxfId="6259" priority="6801" operator="lessThan">
      <formula>0</formula>
    </cfRule>
  </conditionalFormatting>
  <conditionalFormatting sqref="D10">
    <cfRule type="cellIs" dxfId="6258" priority="6800" operator="lessThan">
      <formula>0</formula>
    </cfRule>
  </conditionalFormatting>
  <conditionalFormatting sqref="D9">
    <cfRule type="cellIs" dxfId="6257" priority="6799" operator="lessThan">
      <formula>0</formula>
    </cfRule>
  </conditionalFormatting>
  <conditionalFormatting sqref="D9">
    <cfRule type="cellIs" dxfId="6256" priority="6798" operator="lessThan">
      <formula>0</formula>
    </cfRule>
  </conditionalFormatting>
  <conditionalFormatting sqref="D10">
    <cfRule type="cellIs" dxfId="6255" priority="6797" operator="lessThan">
      <formula>0</formula>
    </cfRule>
  </conditionalFormatting>
  <conditionalFormatting sqref="D10">
    <cfRule type="cellIs" dxfId="6254" priority="6796" operator="lessThan">
      <formula>0</formula>
    </cfRule>
  </conditionalFormatting>
  <conditionalFormatting sqref="D10">
    <cfRule type="cellIs" dxfId="6253" priority="6795" operator="lessThan">
      <formula>0</formula>
    </cfRule>
  </conditionalFormatting>
  <conditionalFormatting sqref="D10">
    <cfRule type="cellIs" dxfId="6252" priority="6794" operator="lessThan">
      <formula>0</formula>
    </cfRule>
  </conditionalFormatting>
  <conditionalFormatting sqref="D9">
    <cfRule type="cellIs" dxfId="6251" priority="6793" operator="lessThan">
      <formula>0</formula>
    </cfRule>
  </conditionalFormatting>
  <conditionalFormatting sqref="D10">
    <cfRule type="cellIs" dxfId="6250" priority="6792" operator="lessThan">
      <formula>0</formula>
    </cfRule>
  </conditionalFormatting>
  <conditionalFormatting sqref="D10">
    <cfRule type="cellIs" dxfId="6249" priority="6791" operator="lessThan">
      <formula>0</formula>
    </cfRule>
  </conditionalFormatting>
  <conditionalFormatting sqref="D10">
    <cfRule type="cellIs" dxfId="6248" priority="6790" operator="lessThan">
      <formula>0</formula>
    </cfRule>
  </conditionalFormatting>
  <conditionalFormatting sqref="D9">
    <cfRule type="cellIs" dxfId="6247" priority="6789" operator="lessThan">
      <formula>0</formula>
    </cfRule>
  </conditionalFormatting>
  <conditionalFormatting sqref="D10">
    <cfRule type="cellIs" dxfId="6246" priority="6788" operator="lessThan">
      <formula>0</formula>
    </cfRule>
  </conditionalFormatting>
  <conditionalFormatting sqref="D10">
    <cfRule type="cellIs" dxfId="6245" priority="6787" operator="lessThan">
      <formula>0</formula>
    </cfRule>
  </conditionalFormatting>
  <conditionalFormatting sqref="D9">
    <cfRule type="cellIs" dxfId="6244" priority="6786" operator="lessThan">
      <formula>0</formula>
    </cfRule>
  </conditionalFormatting>
  <conditionalFormatting sqref="D10">
    <cfRule type="cellIs" dxfId="6243" priority="6785" operator="lessThan">
      <formula>0</formula>
    </cfRule>
  </conditionalFormatting>
  <conditionalFormatting sqref="D9">
    <cfRule type="cellIs" dxfId="6242" priority="6784" operator="lessThan">
      <formula>0</formula>
    </cfRule>
  </conditionalFormatting>
  <conditionalFormatting sqref="D9">
    <cfRule type="cellIs" dxfId="6241" priority="6783" operator="lessThan">
      <formula>0</formula>
    </cfRule>
  </conditionalFormatting>
  <conditionalFormatting sqref="D10">
    <cfRule type="cellIs" dxfId="6240" priority="6782" operator="lessThan">
      <formula>0</formula>
    </cfRule>
  </conditionalFormatting>
  <conditionalFormatting sqref="D10">
    <cfRule type="cellIs" dxfId="6239" priority="6781" operator="lessThan">
      <formula>0</formula>
    </cfRule>
  </conditionalFormatting>
  <conditionalFormatting sqref="D10">
    <cfRule type="cellIs" dxfId="6238" priority="6780" operator="lessThan">
      <formula>0</formula>
    </cfRule>
  </conditionalFormatting>
  <conditionalFormatting sqref="D9">
    <cfRule type="cellIs" dxfId="6237" priority="6779" operator="lessThan">
      <formula>0</formula>
    </cfRule>
  </conditionalFormatting>
  <conditionalFormatting sqref="D10">
    <cfRule type="cellIs" dxfId="6236" priority="6778" operator="lessThan">
      <formula>0</formula>
    </cfRule>
  </conditionalFormatting>
  <conditionalFormatting sqref="D10">
    <cfRule type="cellIs" dxfId="6235" priority="6777" operator="lessThan">
      <formula>0</formula>
    </cfRule>
  </conditionalFormatting>
  <conditionalFormatting sqref="D9">
    <cfRule type="cellIs" dxfId="6234" priority="6776" operator="lessThan">
      <formula>0</formula>
    </cfRule>
  </conditionalFormatting>
  <conditionalFormatting sqref="D10">
    <cfRule type="cellIs" dxfId="6233" priority="6775" operator="lessThan">
      <formula>0</formula>
    </cfRule>
  </conditionalFormatting>
  <conditionalFormatting sqref="D9">
    <cfRule type="cellIs" dxfId="6232" priority="6774" operator="lessThan">
      <formula>0</formula>
    </cfRule>
  </conditionalFormatting>
  <conditionalFormatting sqref="D9">
    <cfRule type="cellIs" dxfId="6231" priority="6773" operator="lessThan">
      <formula>0</formula>
    </cfRule>
  </conditionalFormatting>
  <conditionalFormatting sqref="D10">
    <cfRule type="cellIs" dxfId="6230" priority="6772" operator="lessThan">
      <formula>0</formula>
    </cfRule>
  </conditionalFormatting>
  <conditionalFormatting sqref="D10">
    <cfRule type="cellIs" dxfId="6229" priority="6771" operator="lessThan">
      <formula>0</formula>
    </cfRule>
  </conditionalFormatting>
  <conditionalFormatting sqref="D9">
    <cfRule type="cellIs" dxfId="6228" priority="6770" operator="lessThan">
      <formula>0</formula>
    </cfRule>
  </conditionalFormatting>
  <conditionalFormatting sqref="D10">
    <cfRule type="cellIs" dxfId="6227" priority="6769" operator="lessThan">
      <formula>0</formula>
    </cfRule>
  </conditionalFormatting>
  <conditionalFormatting sqref="D9">
    <cfRule type="cellIs" dxfId="6226" priority="6768" operator="lessThan">
      <formula>0</formula>
    </cfRule>
  </conditionalFormatting>
  <conditionalFormatting sqref="D9">
    <cfRule type="cellIs" dxfId="6225" priority="6767" operator="lessThan">
      <formula>0</formula>
    </cfRule>
  </conditionalFormatting>
  <conditionalFormatting sqref="D10">
    <cfRule type="cellIs" dxfId="6224" priority="6766" operator="lessThan">
      <formula>0</formula>
    </cfRule>
  </conditionalFormatting>
  <conditionalFormatting sqref="D9">
    <cfRule type="cellIs" dxfId="6223" priority="6765" operator="lessThan">
      <formula>0</formula>
    </cfRule>
  </conditionalFormatting>
  <conditionalFormatting sqref="D9">
    <cfRule type="cellIs" dxfId="6222" priority="6764" operator="lessThan">
      <formula>0</formula>
    </cfRule>
  </conditionalFormatting>
  <conditionalFormatting sqref="D9">
    <cfRule type="cellIs" dxfId="6221" priority="6763" operator="lessThan">
      <formula>0</formula>
    </cfRule>
  </conditionalFormatting>
  <conditionalFormatting sqref="D10">
    <cfRule type="cellIs" dxfId="6220" priority="6762" operator="lessThan">
      <formula>0</formula>
    </cfRule>
  </conditionalFormatting>
  <conditionalFormatting sqref="D10">
    <cfRule type="cellIs" dxfId="6219" priority="6761" operator="lessThan">
      <formula>0</formula>
    </cfRule>
  </conditionalFormatting>
  <conditionalFormatting sqref="D10">
    <cfRule type="cellIs" dxfId="6218" priority="6760" operator="lessThan">
      <formula>0</formula>
    </cfRule>
  </conditionalFormatting>
  <conditionalFormatting sqref="D10">
    <cfRule type="cellIs" dxfId="6217" priority="6759" operator="lessThan">
      <formula>0</formula>
    </cfRule>
  </conditionalFormatting>
  <conditionalFormatting sqref="D10">
    <cfRule type="cellIs" dxfId="6216" priority="6758" operator="lessThan">
      <formula>0</formula>
    </cfRule>
  </conditionalFormatting>
  <conditionalFormatting sqref="D9">
    <cfRule type="cellIs" dxfId="6215" priority="6757" operator="lessThan">
      <formula>0</formula>
    </cfRule>
  </conditionalFormatting>
  <conditionalFormatting sqref="D10">
    <cfRule type="cellIs" dxfId="6214" priority="6756" operator="lessThan">
      <formula>0</formula>
    </cfRule>
  </conditionalFormatting>
  <conditionalFormatting sqref="D10">
    <cfRule type="cellIs" dxfId="6213" priority="6755" operator="lessThan">
      <formula>0</formula>
    </cfRule>
  </conditionalFormatting>
  <conditionalFormatting sqref="D10">
    <cfRule type="cellIs" dxfId="6212" priority="6754" operator="lessThan">
      <formula>0</formula>
    </cfRule>
  </conditionalFormatting>
  <conditionalFormatting sqref="D10">
    <cfRule type="cellIs" dxfId="6211" priority="6753" operator="lessThan">
      <formula>0</formula>
    </cfRule>
  </conditionalFormatting>
  <conditionalFormatting sqref="D9">
    <cfRule type="cellIs" dxfId="6210" priority="6752" operator="lessThan">
      <formula>0</formula>
    </cfRule>
  </conditionalFormatting>
  <conditionalFormatting sqref="D10">
    <cfRule type="cellIs" dxfId="6209" priority="6751" operator="lessThan">
      <formula>0</formula>
    </cfRule>
  </conditionalFormatting>
  <conditionalFormatting sqref="D10">
    <cfRule type="cellIs" dxfId="6208" priority="6750" operator="lessThan">
      <formula>0</formula>
    </cfRule>
  </conditionalFormatting>
  <conditionalFormatting sqref="D10">
    <cfRule type="cellIs" dxfId="6207" priority="6749" operator="lessThan">
      <formula>0</formula>
    </cfRule>
  </conditionalFormatting>
  <conditionalFormatting sqref="D9">
    <cfRule type="cellIs" dxfId="6206" priority="6748" operator="lessThan">
      <formula>0</formula>
    </cfRule>
  </conditionalFormatting>
  <conditionalFormatting sqref="D10">
    <cfRule type="cellIs" dxfId="6205" priority="6747" operator="lessThan">
      <formula>0</formula>
    </cfRule>
  </conditionalFormatting>
  <conditionalFormatting sqref="D10">
    <cfRule type="cellIs" dxfId="6204" priority="6746" operator="lessThan">
      <formula>0</formula>
    </cfRule>
  </conditionalFormatting>
  <conditionalFormatting sqref="D9">
    <cfRule type="cellIs" dxfId="6203" priority="6745" operator="lessThan">
      <formula>0</formula>
    </cfRule>
  </conditionalFormatting>
  <conditionalFormatting sqref="D10">
    <cfRule type="cellIs" dxfId="6202" priority="6744" operator="lessThan">
      <formula>0</formula>
    </cfRule>
  </conditionalFormatting>
  <conditionalFormatting sqref="D9">
    <cfRule type="cellIs" dxfId="6201" priority="6743" operator="lessThan">
      <formula>0</formula>
    </cfRule>
  </conditionalFormatting>
  <conditionalFormatting sqref="D9">
    <cfRule type="cellIs" dxfId="6200" priority="6742" operator="lessThan">
      <formula>0</formula>
    </cfRule>
  </conditionalFormatting>
  <conditionalFormatting sqref="D10">
    <cfRule type="cellIs" dxfId="6199" priority="6741" operator="lessThan">
      <formula>0</formula>
    </cfRule>
  </conditionalFormatting>
  <conditionalFormatting sqref="D10">
    <cfRule type="cellIs" dxfId="6198" priority="6740" operator="lessThan">
      <formula>0</formula>
    </cfRule>
  </conditionalFormatting>
  <conditionalFormatting sqref="D10">
    <cfRule type="cellIs" dxfId="6197" priority="6739" operator="lessThan">
      <formula>0</formula>
    </cfRule>
  </conditionalFormatting>
  <conditionalFormatting sqref="D10">
    <cfRule type="cellIs" dxfId="6196" priority="6738" operator="lessThan">
      <formula>0</formula>
    </cfRule>
  </conditionalFormatting>
  <conditionalFormatting sqref="D9">
    <cfRule type="cellIs" dxfId="6195" priority="6737" operator="lessThan">
      <formula>0</formula>
    </cfRule>
  </conditionalFormatting>
  <conditionalFormatting sqref="D10">
    <cfRule type="cellIs" dxfId="6194" priority="6736" operator="lessThan">
      <formula>0</formula>
    </cfRule>
  </conditionalFormatting>
  <conditionalFormatting sqref="D10">
    <cfRule type="cellIs" dxfId="6193" priority="6735" operator="lessThan">
      <formula>0</formula>
    </cfRule>
  </conditionalFormatting>
  <conditionalFormatting sqref="D10">
    <cfRule type="cellIs" dxfId="6192" priority="6734" operator="lessThan">
      <formula>0</formula>
    </cfRule>
  </conditionalFormatting>
  <conditionalFormatting sqref="D9">
    <cfRule type="cellIs" dxfId="6191" priority="6733" operator="lessThan">
      <formula>0</formula>
    </cfRule>
  </conditionalFormatting>
  <conditionalFormatting sqref="D10">
    <cfRule type="cellIs" dxfId="6190" priority="6732" operator="lessThan">
      <formula>0</formula>
    </cfRule>
  </conditionalFormatting>
  <conditionalFormatting sqref="D10">
    <cfRule type="cellIs" dxfId="6189" priority="6731" operator="lessThan">
      <formula>0</formula>
    </cfRule>
  </conditionalFormatting>
  <conditionalFormatting sqref="D9">
    <cfRule type="cellIs" dxfId="6188" priority="6730" operator="lessThan">
      <formula>0</formula>
    </cfRule>
  </conditionalFormatting>
  <conditionalFormatting sqref="D10">
    <cfRule type="cellIs" dxfId="6187" priority="6729" operator="lessThan">
      <formula>0</formula>
    </cfRule>
  </conditionalFormatting>
  <conditionalFormatting sqref="D9">
    <cfRule type="cellIs" dxfId="6186" priority="6728" operator="lessThan">
      <formula>0</formula>
    </cfRule>
  </conditionalFormatting>
  <conditionalFormatting sqref="D9">
    <cfRule type="cellIs" dxfId="6185" priority="6727" operator="lessThan">
      <formula>0</formula>
    </cfRule>
  </conditionalFormatting>
  <conditionalFormatting sqref="D10">
    <cfRule type="cellIs" dxfId="6184" priority="6726" operator="lessThan">
      <formula>0</formula>
    </cfRule>
  </conditionalFormatting>
  <conditionalFormatting sqref="D10">
    <cfRule type="cellIs" dxfId="6183" priority="6725" operator="lessThan">
      <formula>0</formula>
    </cfRule>
  </conditionalFormatting>
  <conditionalFormatting sqref="D10">
    <cfRule type="cellIs" dxfId="6182" priority="6724" operator="lessThan">
      <formula>0</formula>
    </cfRule>
  </conditionalFormatting>
  <conditionalFormatting sqref="D9">
    <cfRule type="cellIs" dxfId="6181" priority="6723" operator="lessThan">
      <formula>0</formula>
    </cfRule>
  </conditionalFormatting>
  <conditionalFormatting sqref="D10">
    <cfRule type="cellIs" dxfId="6180" priority="6722" operator="lessThan">
      <formula>0</formula>
    </cfRule>
  </conditionalFormatting>
  <conditionalFormatting sqref="D10">
    <cfRule type="cellIs" dxfId="6179" priority="6721" operator="lessThan">
      <formula>0</formula>
    </cfRule>
  </conditionalFormatting>
  <conditionalFormatting sqref="D9">
    <cfRule type="cellIs" dxfId="6178" priority="6720" operator="lessThan">
      <formula>0</formula>
    </cfRule>
  </conditionalFormatting>
  <conditionalFormatting sqref="D10">
    <cfRule type="cellIs" dxfId="6177" priority="6719" operator="lessThan">
      <formula>0</formula>
    </cfRule>
  </conditionalFormatting>
  <conditionalFormatting sqref="D9">
    <cfRule type="cellIs" dxfId="6176" priority="6718" operator="lessThan">
      <formula>0</formula>
    </cfRule>
  </conditionalFormatting>
  <conditionalFormatting sqref="D9">
    <cfRule type="cellIs" dxfId="6175" priority="6717" operator="lessThan">
      <formula>0</formula>
    </cfRule>
  </conditionalFormatting>
  <conditionalFormatting sqref="D10">
    <cfRule type="cellIs" dxfId="6174" priority="6716" operator="lessThan">
      <formula>0</formula>
    </cfRule>
  </conditionalFormatting>
  <conditionalFormatting sqref="D10">
    <cfRule type="cellIs" dxfId="6173" priority="6715" operator="lessThan">
      <formula>0</formula>
    </cfRule>
  </conditionalFormatting>
  <conditionalFormatting sqref="D9">
    <cfRule type="cellIs" dxfId="6172" priority="6714" operator="lessThan">
      <formula>0</formula>
    </cfRule>
  </conditionalFormatting>
  <conditionalFormatting sqref="D10">
    <cfRule type="cellIs" dxfId="6171" priority="6713" operator="lessThan">
      <formula>0</formula>
    </cfRule>
  </conditionalFormatting>
  <conditionalFormatting sqref="D9">
    <cfRule type="cellIs" dxfId="6170" priority="6712" operator="lessThan">
      <formula>0</formula>
    </cfRule>
  </conditionalFormatting>
  <conditionalFormatting sqref="D9">
    <cfRule type="cellIs" dxfId="6169" priority="6711" operator="lessThan">
      <formula>0</formula>
    </cfRule>
  </conditionalFormatting>
  <conditionalFormatting sqref="D10">
    <cfRule type="cellIs" dxfId="6168" priority="6710" operator="lessThan">
      <formula>0</formula>
    </cfRule>
  </conditionalFormatting>
  <conditionalFormatting sqref="D9">
    <cfRule type="cellIs" dxfId="6167" priority="6709" operator="lessThan">
      <formula>0</formula>
    </cfRule>
  </conditionalFormatting>
  <conditionalFormatting sqref="D9">
    <cfRule type="cellIs" dxfId="6166" priority="6708" operator="lessThan">
      <formula>0</formula>
    </cfRule>
  </conditionalFormatting>
  <conditionalFormatting sqref="D9">
    <cfRule type="cellIs" dxfId="6165" priority="6707" operator="lessThan">
      <formula>0</formula>
    </cfRule>
  </conditionalFormatting>
  <conditionalFormatting sqref="D10">
    <cfRule type="cellIs" dxfId="6164" priority="6706" operator="lessThan">
      <formula>0</formula>
    </cfRule>
  </conditionalFormatting>
  <conditionalFormatting sqref="D10">
    <cfRule type="cellIs" dxfId="6163" priority="6705" operator="lessThan">
      <formula>0</formula>
    </cfRule>
  </conditionalFormatting>
  <conditionalFormatting sqref="D10">
    <cfRule type="cellIs" dxfId="6162" priority="6704" operator="lessThan">
      <formula>0</formula>
    </cfRule>
  </conditionalFormatting>
  <conditionalFormatting sqref="D10">
    <cfRule type="cellIs" dxfId="6161" priority="6703" operator="lessThan">
      <formula>0</formula>
    </cfRule>
  </conditionalFormatting>
  <conditionalFormatting sqref="D9">
    <cfRule type="cellIs" dxfId="6160" priority="6702" operator="lessThan">
      <formula>0</formula>
    </cfRule>
  </conditionalFormatting>
  <conditionalFormatting sqref="D10">
    <cfRule type="cellIs" dxfId="6159" priority="6701" operator="lessThan">
      <formula>0</formula>
    </cfRule>
  </conditionalFormatting>
  <conditionalFormatting sqref="D10">
    <cfRule type="cellIs" dxfId="6158" priority="6700" operator="lessThan">
      <formula>0</formula>
    </cfRule>
  </conditionalFormatting>
  <conditionalFormatting sqref="D10">
    <cfRule type="cellIs" dxfId="6157" priority="6699" operator="lessThan">
      <formula>0</formula>
    </cfRule>
  </conditionalFormatting>
  <conditionalFormatting sqref="D9">
    <cfRule type="cellIs" dxfId="6156" priority="6698" operator="lessThan">
      <formula>0</formula>
    </cfRule>
  </conditionalFormatting>
  <conditionalFormatting sqref="D10">
    <cfRule type="cellIs" dxfId="6155" priority="6697" operator="lessThan">
      <formula>0</formula>
    </cfRule>
  </conditionalFormatting>
  <conditionalFormatting sqref="D10">
    <cfRule type="cellIs" dxfId="6154" priority="6696" operator="lessThan">
      <formula>0</formula>
    </cfRule>
  </conditionalFormatting>
  <conditionalFormatting sqref="D9">
    <cfRule type="cellIs" dxfId="6153" priority="6695" operator="lessThan">
      <formula>0</formula>
    </cfRule>
  </conditionalFormatting>
  <conditionalFormatting sqref="D10">
    <cfRule type="cellIs" dxfId="6152" priority="6694" operator="lessThan">
      <formula>0</formula>
    </cfRule>
  </conditionalFormatting>
  <conditionalFormatting sqref="D9">
    <cfRule type="cellIs" dxfId="6151" priority="6693" operator="lessThan">
      <formula>0</formula>
    </cfRule>
  </conditionalFormatting>
  <conditionalFormatting sqref="D9">
    <cfRule type="cellIs" dxfId="6150" priority="6692" operator="lessThan">
      <formula>0</formula>
    </cfRule>
  </conditionalFormatting>
  <conditionalFormatting sqref="D10">
    <cfRule type="cellIs" dxfId="6149" priority="6691" operator="lessThan">
      <formula>0</formula>
    </cfRule>
  </conditionalFormatting>
  <conditionalFormatting sqref="D10">
    <cfRule type="cellIs" dxfId="6148" priority="6690" operator="lessThan">
      <formula>0</formula>
    </cfRule>
  </conditionalFormatting>
  <conditionalFormatting sqref="D10">
    <cfRule type="cellIs" dxfId="6147" priority="6689" operator="lessThan">
      <formula>0</formula>
    </cfRule>
  </conditionalFormatting>
  <conditionalFormatting sqref="D9">
    <cfRule type="cellIs" dxfId="6146" priority="6688" operator="lessThan">
      <formula>0</formula>
    </cfRule>
  </conditionalFormatting>
  <conditionalFormatting sqref="D10">
    <cfRule type="cellIs" dxfId="6145" priority="6687" operator="lessThan">
      <formula>0</formula>
    </cfRule>
  </conditionalFormatting>
  <conditionalFormatting sqref="D10">
    <cfRule type="cellIs" dxfId="6144" priority="6686" operator="lessThan">
      <formula>0</formula>
    </cfRule>
  </conditionalFormatting>
  <conditionalFormatting sqref="D9">
    <cfRule type="cellIs" dxfId="6143" priority="6685" operator="lessThan">
      <formula>0</formula>
    </cfRule>
  </conditionalFormatting>
  <conditionalFormatting sqref="D10">
    <cfRule type="cellIs" dxfId="6142" priority="6684" operator="lessThan">
      <formula>0</formula>
    </cfRule>
  </conditionalFormatting>
  <conditionalFormatting sqref="D9">
    <cfRule type="cellIs" dxfId="6141" priority="6683" operator="lessThan">
      <formula>0</formula>
    </cfRule>
  </conditionalFormatting>
  <conditionalFormatting sqref="D9">
    <cfRule type="cellIs" dxfId="6140" priority="6682" operator="lessThan">
      <formula>0</formula>
    </cfRule>
  </conditionalFormatting>
  <conditionalFormatting sqref="D10">
    <cfRule type="cellIs" dxfId="6139" priority="6681" operator="lessThan">
      <formula>0</formula>
    </cfRule>
  </conditionalFormatting>
  <conditionalFormatting sqref="D10">
    <cfRule type="cellIs" dxfId="6138" priority="6680" operator="lessThan">
      <formula>0</formula>
    </cfRule>
  </conditionalFormatting>
  <conditionalFormatting sqref="D9">
    <cfRule type="cellIs" dxfId="6137" priority="6679" operator="lessThan">
      <formula>0</formula>
    </cfRule>
  </conditionalFormatting>
  <conditionalFormatting sqref="D10">
    <cfRule type="cellIs" dxfId="6136" priority="6678" operator="lessThan">
      <formula>0</formula>
    </cfRule>
  </conditionalFormatting>
  <conditionalFormatting sqref="D9">
    <cfRule type="cellIs" dxfId="6135" priority="6677" operator="lessThan">
      <formula>0</formula>
    </cfRule>
  </conditionalFormatting>
  <conditionalFormatting sqref="D9">
    <cfRule type="cellIs" dxfId="6134" priority="6676" operator="lessThan">
      <formula>0</formula>
    </cfRule>
  </conditionalFormatting>
  <conditionalFormatting sqref="D10">
    <cfRule type="cellIs" dxfId="6133" priority="6675" operator="lessThan">
      <formula>0</formula>
    </cfRule>
  </conditionalFormatting>
  <conditionalFormatting sqref="D9">
    <cfRule type="cellIs" dxfId="6132" priority="6674" operator="lessThan">
      <formula>0</formula>
    </cfRule>
  </conditionalFormatting>
  <conditionalFormatting sqref="D9">
    <cfRule type="cellIs" dxfId="6131" priority="6673" operator="lessThan">
      <formula>0</formula>
    </cfRule>
  </conditionalFormatting>
  <conditionalFormatting sqref="D9">
    <cfRule type="cellIs" dxfId="6130" priority="6672" operator="lessThan">
      <formula>0</formula>
    </cfRule>
  </conditionalFormatting>
  <conditionalFormatting sqref="D10">
    <cfRule type="cellIs" dxfId="6129" priority="6671" operator="lessThan">
      <formula>0</formula>
    </cfRule>
  </conditionalFormatting>
  <conditionalFormatting sqref="D10">
    <cfRule type="cellIs" dxfId="6128" priority="6670" operator="lessThan">
      <formula>0</formula>
    </cfRule>
  </conditionalFormatting>
  <conditionalFormatting sqref="D10">
    <cfRule type="cellIs" dxfId="6127" priority="6669" operator="lessThan">
      <formula>0</formula>
    </cfRule>
  </conditionalFormatting>
  <conditionalFormatting sqref="D9">
    <cfRule type="cellIs" dxfId="6126" priority="6668" operator="lessThan">
      <formula>0</formula>
    </cfRule>
  </conditionalFormatting>
  <conditionalFormatting sqref="D10">
    <cfRule type="cellIs" dxfId="6125" priority="6667" operator="lessThan">
      <formula>0</formula>
    </cfRule>
  </conditionalFormatting>
  <conditionalFormatting sqref="D10">
    <cfRule type="cellIs" dxfId="6124" priority="6666" operator="lessThan">
      <formula>0</formula>
    </cfRule>
  </conditionalFormatting>
  <conditionalFormatting sqref="D9">
    <cfRule type="cellIs" dxfId="6123" priority="6665" operator="lessThan">
      <formula>0</formula>
    </cfRule>
  </conditionalFormatting>
  <conditionalFormatting sqref="D10">
    <cfRule type="cellIs" dxfId="6122" priority="6664" operator="lessThan">
      <formula>0</formula>
    </cfRule>
  </conditionalFormatting>
  <conditionalFormatting sqref="D9">
    <cfRule type="cellIs" dxfId="6121" priority="6663" operator="lessThan">
      <formula>0</formula>
    </cfRule>
  </conditionalFormatting>
  <conditionalFormatting sqref="D9">
    <cfRule type="cellIs" dxfId="6120" priority="6662" operator="lessThan">
      <formula>0</formula>
    </cfRule>
  </conditionalFormatting>
  <conditionalFormatting sqref="D10">
    <cfRule type="cellIs" dxfId="6119" priority="6661" operator="lessThan">
      <formula>0</formula>
    </cfRule>
  </conditionalFormatting>
  <conditionalFormatting sqref="D10">
    <cfRule type="cellIs" dxfId="6118" priority="6660" operator="lessThan">
      <formula>0</formula>
    </cfRule>
  </conditionalFormatting>
  <conditionalFormatting sqref="D9">
    <cfRule type="cellIs" dxfId="6117" priority="6659" operator="lessThan">
      <formula>0</formula>
    </cfRule>
  </conditionalFormatting>
  <conditionalFormatting sqref="D10">
    <cfRule type="cellIs" dxfId="6116" priority="6658" operator="lessThan">
      <formula>0</formula>
    </cfRule>
  </conditionalFormatting>
  <conditionalFormatting sqref="D9">
    <cfRule type="cellIs" dxfId="6115" priority="6657" operator="lessThan">
      <formula>0</formula>
    </cfRule>
  </conditionalFormatting>
  <conditionalFormatting sqref="D9">
    <cfRule type="cellIs" dxfId="6114" priority="6656" operator="lessThan">
      <formula>0</formula>
    </cfRule>
  </conditionalFormatting>
  <conditionalFormatting sqref="D10">
    <cfRule type="cellIs" dxfId="6113" priority="6655" operator="lessThan">
      <formula>0</formula>
    </cfRule>
  </conditionalFormatting>
  <conditionalFormatting sqref="D9">
    <cfRule type="cellIs" dxfId="6112" priority="6654" operator="lessThan">
      <formula>0</formula>
    </cfRule>
  </conditionalFormatting>
  <conditionalFormatting sqref="D9">
    <cfRule type="cellIs" dxfId="6111" priority="6653" operator="lessThan">
      <formula>0</formula>
    </cfRule>
  </conditionalFormatting>
  <conditionalFormatting sqref="D9">
    <cfRule type="cellIs" dxfId="6110" priority="6652" operator="lessThan">
      <formula>0</formula>
    </cfRule>
  </conditionalFormatting>
  <conditionalFormatting sqref="D10">
    <cfRule type="cellIs" dxfId="6109" priority="6651" operator="lessThan">
      <formula>0</formula>
    </cfRule>
  </conditionalFormatting>
  <conditionalFormatting sqref="D10">
    <cfRule type="cellIs" dxfId="6108" priority="6650" operator="lessThan">
      <formula>0</formula>
    </cfRule>
  </conditionalFormatting>
  <conditionalFormatting sqref="D9">
    <cfRule type="cellIs" dxfId="6107" priority="6649" operator="lessThan">
      <formula>0</formula>
    </cfRule>
  </conditionalFormatting>
  <conditionalFormatting sqref="D10">
    <cfRule type="cellIs" dxfId="6106" priority="6648" operator="lessThan">
      <formula>0</formula>
    </cfRule>
  </conditionalFormatting>
  <conditionalFormatting sqref="D9">
    <cfRule type="cellIs" dxfId="6105" priority="6647" operator="lessThan">
      <formula>0</formula>
    </cfRule>
  </conditionalFormatting>
  <conditionalFormatting sqref="D9">
    <cfRule type="cellIs" dxfId="6104" priority="6646" operator="lessThan">
      <formula>0</formula>
    </cfRule>
  </conditionalFormatting>
  <conditionalFormatting sqref="D10">
    <cfRule type="cellIs" dxfId="6103" priority="6645" operator="lessThan">
      <formula>0</formula>
    </cfRule>
  </conditionalFormatting>
  <conditionalFormatting sqref="D9">
    <cfRule type="cellIs" dxfId="6102" priority="6644" operator="lessThan">
      <formula>0</formula>
    </cfRule>
  </conditionalFormatting>
  <conditionalFormatting sqref="D9">
    <cfRule type="cellIs" dxfId="6101" priority="6643" operator="lessThan">
      <formula>0</formula>
    </cfRule>
  </conditionalFormatting>
  <conditionalFormatting sqref="D9">
    <cfRule type="cellIs" dxfId="6100" priority="6642" operator="lessThan">
      <formula>0</formula>
    </cfRule>
  </conditionalFormatting>
  <conditionalFormatting sqref="D10">
    <cfRule type="cellIs" dxfId="6099" priority="6641" operator="lessThan">
      <formula>0</formula>
    </cfRule>
  </conditionalFormatting>
  <conditionalFormatting sqref="D9">
    <cfRule type="cellIs" dxfId="6098" priority="6640" operator="lessThan">
      <formula>0</formula>
    </cfRule>
  </conditionalFormatting>
  <conditionalFormatting sqref="D9">
    <cfRule type="cellIs" dxfId="6097" priority="6639" operator="lessThan">
      <formula>0</formula>
    </cfRule>
  </conditionalFormatting>
  <conditionalFormatting sqref="D9">
    <cfRule type="cellIs" dxfId="6096" priority="6638" operator="lessThan">
      <formula>0</formula>
    </cfRule>
  </conditionalFormatting>
  <conditionalFormatting sqref="D9">
    <cfRule type="cellIs" dxfId="6095" priority="6637" operator="lessThan">
      <formula>0</formula>
    </cfRule>
  </conditionalFormatting>
  <conditionalFormatting sqref="D9">
    <cfRule type="cellIs" dxfId="6094" priority="6630" operator="lessThan">
      <formula>0</formula>
    </cfRule>
  </conditionalFormatting>
  <conditionalFormatting sqref="D10">
    <cfRule type="cellIs" dxfId="6093" priority="6636" operator="lessThan">
      <formula>0</formula>
    </cfRule>
  </conditionalFormatting>
  <conditionalFormatting sqref="D10">
    <cfRule type="cellIs" dxfId="6092" priority="6635" operator="lessThan">
      <formula>0</formula>
    </cfRule>
  </conditionalFormatting>
  <conditionalFormatting sqref="D10">
    <cfRule type="cellIs" dxfId="6091" priority="6634" operator="lessThan">
      <formula>0</formula>
    </cfRule>
  </conditionalFormatting>
  <conditionalFormatting sqref="D10">
    <cfRule type="cellIs" dxfId="6090" priority="6633" operator="lessThan">
      <formula>0</formula>
    </cfRule>
  </conditionalFormatting>
  <conditionalFormatting sqref="D10">
    <cfRule type="cellIs" dxfId="6089" priority="6632" operator="lessThan">
      <formula>0</formula>
    </cfRule>
  </conditionalFormatting>
  <conditionalFormatting sqref="D10">
    <cfRule type="cellIs" dxfId="6088" priority="6631" operator="lessThan">
      <formula>0</formula>
    </cfRule>
  </conditionalFormatting>
  <conditionalFormatting sqref="D10">
    <cfRule type="cellIs" dxfId="6087" priority="6629" operator="lessThan">
      <formula>0</formula>
    </cfRule>
  </conditionalFormatting>
  <conditionalFormatting sqref="D10">
    <cfRule type="cellIs" dxfId="6086" priority="6628" operator="lessThan">
      <formula>0</formula>
    </cfRule>
  </conditionalFormatting>
  <conditionalFormatting sqref="D10">
    <cfRule type="cellIs" dxfId="6085" priority="6627" operator="lessThan">
      <formula>0</formula>
    </cfRule>
  </conditionalFormatting>
  <conditionalFormatting sqref="D10">
    <cfRule type="cellIs" dxfId="6084" priority="6626" operator="lessThan">
      <formula>0</formula>
    </cfRule>
  </conditionalFormatting>
  <conditionalFormatting sqref="D10">
    <cfRule type="cellIs" dxfId="6083" priority="6625" operator="lessThan">
      <formula>0</formula>
    </cfRule>
  </conditionalFormatting>
  <conditionalFormatting sqref="D9">
    <cfRule type="cellIs" dxfId="6082" priority="6624" operator="lessThan">
      <formula>0</formula>
    </cfRule>
  </conditionalFormatting>
  <conditionalFormatting sqref="D10">
    <cfRule type="cellIs" dxfId="6081" priority="6623" operator="lessThan">
      <formula>0</formula>
    </cfRule>
  </conditionalFormatting>
  <conditionalFormatting sqref="D10">
    <cfRule type="cellIs" dxfId="6080" priority="6622" operator="lessThan">
      <formula>0</formula>
    </cfRule>
  </conditionalFormatting>
  <conditionalFormatting sqref="D10">
    <cfRule type="cellIs" dxfId="6079" priority="6621" operator="lessThan">
      <formula>0</formula>
    </cfRule>
  </conditionalFormatting>
  <conditionalFormatting sqref="D10">
    <cfRule type="cellIs" dxfId="6078" priority="6620" operator="lessThan">
      <formula>0</formula>
    </cfRule>
  </conditionalFormatting>
  <conditionalFormatting sqref="D9">
    <cfRule type="cellIs" dxfId="6077" priority="6619" operator="lessThan">
      <formula>0</formula>
    </cfRule>
  </conditionalFormatting>
  <conditionalFormatting sqref="D10">
    <cfRule type="cellIs" dxfId="6076" priority="6618" operator="lessThan">
      <formula>0</formula>
    </cfRule>
  </conditionalFormatting>
  <conditionalFormatting sqref="D10">
    <cfRule type="cellIs" dxfId="6075" priority="6617" operator="lessThan">
      <formula>0</formula>
    </cfRule>
  </conditionalFormatting>
  <conditionalFormatting sqref="D10">
    <cfRule type="cellIs" dxfId="6074" priority="6616" operator="lessThan">
      <formula>0</formula>
    </cfRule>
  </conditionalFormatting>
  <conditionalFormatting sqref="D9">
    <cfRule type="cellIs" dxfId="6073" priority="6615" operator="lessThan">
      <formula>0</formula>
    </cfRule>
  </conditionalFormatting>
  <conditionalFormatting sqref="D10">
    <cfRule type="cellIs" dxfId="6072" priority="6614" operator="lessThan">
      <formula>0</formula>
    </cfRule>
  </conditionalFormatting>
  <conditionalFormatting sqref="D10">
    <cfRule type="cellIs" dxfId="6071" priority="6613" operator="lessThan">
      <formula>0</formula>
    </cfRule>
  </conditionalFormatting>
  <conditionalFormatting sqref="D9">
    <cfRule type="cellIs" dxfId="6070" priority="6612" operator="lessThan">
      <formula>0</formula>
    </cfRule>
  </conditionalFormatting>
  <conditionalFormatting sqref="D10">
    <cfRule type="cellIs" dxfId="6069" priority="6611" operator="lessThan">
      <formula>0</formula>
    </cfRule>
  </conditionalFormatting>
  <conditionalFormatting sqref="D9">
    <cfRule type="cellIs" dxfId="6068" priority="6610" operator="lessThan">
      <formula>0</formula>
    </cfRule>
  </conditionalFormatting>
  <conditionalFormatting sqref="D9">
    <cfRule type="cellIs" dxfId="6067" priority="6609" operator="lessThan">
      <formula>0</formula>
    </cfRule>
  </conditionalFormatting>
  <conditionalFormatting sqref="D10">
    <cfRule type="cellIs" dxfId="6066" priority="6608" operator="lessThan">
      <formula>0</formula>
    </cfRule>
  </conditionalFormatting>
  <conditionalFormatting sqref="D10">
    <cfRule type="cellIs" dxfId="6065" priority="6607" operator="lessThan">
      <formula>0</formula>
    </cfRule>
  </conditionalFormatting>
  <conditionalFormatting sqref="D10">
    <cfRule type="cellIs" dxfId="6064" priority="6606" operator="lessThan">
      <formula>0</formula>
    </cfRule>
  </conditionalFormatting>
  <conditionalFormatting sqref="D10">
    <cfRule type="cellIs" dxfId="6063" priority="6605" operator="lessThan">
      <formula>0</formula>
    </cfRule>
  </conditionalFormatting>
  <conditionalFormatting sqref="D10">
    <cfRule type="cellIs" dxfId="6062" priority="6604" operator="lessThan">
      <formula>0</formula>
    </cfRule>
  </conditionalFormatting>
  <conditionalFormatting sqref="D9">
    <cfRule type="cellIs" dxfId="6061" priority="6603" operator="lessThan">
      <formula>0</formula>
    </cfRule>
  </conditionalFormatting>
  <conditionalFormatting sqref="D10">
    <cfRule type="cellIs" dxfId="6060" priority="6602" operator="lessThan">
      <formula>0</formula>
    </cfRule>
  </conditionalFormatting>
  <conditionalFormatting sqref="D10">
    <cfRule type="cellIs" dxfId="6059" priority="6601" operator="lessThan">
      <formula>0</formula>
    </cfRule>
  </conditionalFormatting>
  <conditionalFormatting sqref="D10">
    <cfRule type="cellIs" dxfId="6058" priority="6600" operator="lessThan">
      <formula>0</formula>
    </cfRule>
  </conditionalFormatting>
  <conditionalFormatting sqref="D10">
    <cfRule type="cellIs" dxfId="6057" priority="6599" operator="lessThan">
      <formula>0</formula>
    </cfRule>
  </conditionalFormatting>
  <conditionalFormatting sqref="D9">
    <cfRule type="cellIs" dxfId="6056" priority="6598" operator="lessThan">
      <formula>0</formula>
    </cfRule>
  </conditionalFormatting>
  <conditionalFormatting sqref="D10">
    <cfRule type="cellIs" dxfId="6055" priority="6597" operator="lessThan">
      <formula>0</formula>
    </cfRule>
  </conditionalFormatting>
  <conditionalFormatting sqref="D10">
    <cfRule type="cellIs" dxfId="6054" priority="6596" operator="lessThan">
      <formula>0</formula>
    </cfRule>
  </conditionalFormatting>
  <conditionalFormatting sqref="D10">
    <cfRule type="cellIs" dxfId="6053" priority="6595" operator="lessThan">
      <formula>0</formula>
    </cfRule>
  </conditionalFormatting>
  <conditionalFormatting sqref="D9">
    <cfRule type="cellIs" dxfId="6052" priority="6594" operator="lessThan">
      <formula>0</formula>
    </cfRule>
  </conditionalFormatting>
  <conditionalFormatting sqref="D10">
    <cfRule type="cellIs" dxfId="6051" priority="6593" operator="lessThan">
      <formula>0</formula>
    </cfRule>
  </conditionalFormatting>
  <conditionalFormatting sqref="D10">
    <cfRule type="cellIs" dxfId="6050" priority="6592" operator="lessThan">
      <formula>0</formula>
    </cfRule>
  </conditionalFormatting>
  <conditionalFormatting sqref="D9">
    <cfRule type="cellIs" dxfId="6049" priority="6591" operator="lessThan">
      <formula>0</formula>
    </cfRule>
  </conditionalFormatting>
  <conditionalFormatting sqref="D10">
    <cfRule type="cellIs" dxfId="6048" priority="6590" operator="lessThan">
      <formula>0</formula>
    </cfRule>
  </conditionalFormatting>
  <conditionalFormatting sqref="D9">
    <cfRule type="cellIs" dxfId="6047" priority="6589" operator="lessThan">
      <formula>0</formula>
    </cfRule>
  </conditionalFormatting>
  <conditionalFormatting sqref="D9">
    <cfRule type="cellIs" dxfId="6046" priority="6588" operator="lessThan">
      <formula>0</formula>
    </cfRule>
  </conditionalFormatting>
  <conditionalFormatting sqref="D10">
    <cfRule type="cellIs" dxfId="6045" priority="6587" operator="lessThan">
      <formula>0</formula>
    </cfRule>
  </conditionalFormatting>
  <conditionalFormatting sqref="D10">
    <cfRule type="cellIs" dxfId="6044" priority="6586" operator="lessThan">
      <formula>0</formula>
    </cfRule>
  </conditionalFormatting>
  <conditionalFormatting sqref="D10">
    <cfRule type="cellIs" dxfId="6043" priority="6585" operator="lessThan">
      <formula>0</formula>
    </cfRule>
  </conditionalFormatting>
  <conditionalFormatting sqref="D10">
    <cfRule type="cellIs" dxfId="6042" priority="6584" operator="lessThan">
      <formula>0</formula>
    </cfRule>
  </conditionalFormatting>
  <conditionalFormatting sqref="D9">
    <cfRule type="cellIs" dxfId="6041" priority="6583" operator="lessThan">
      <formula>0</formula>
    </cfRule>
  </conditionalFormatting>
  <conditionalFormatting sqref="D10">
    <cfRule type="cellIs" dxfId="6040" priority="6582" operator="lessThan">
      <formula>0</formula>
    </cfRule>
  </conditionalFormatting>
  <conditionalFormatting sqref="D10">
    <cfRule type="cellIs" dxfId="6039" priority="6581" operator="lessThan">
      <formula>0</formula>
    </cfRule>
  </conditionalFormatting>
  <conditionalFormatting sqref="D10">
    <cfRule type="cellIs" dxfId="6038" priority="6580" operator="lessThan">
      <formula>0</formula>
    </cfRule>
  </conditionalFormatting>
  <conditionalFormatting sqref="D9">
    <cfRule type="cellIs" dxfId="6037" priority="6579" operator="lessThan">
      <formula>0</formula>
    </cfRule>
  </conditionalFormatting>
  <conditionalFormatting sqref="D10">
    <cfRule type="cellIs" dxfId="6036" priority="6578" operator="lessThan">
      <formula>0</formula>
    </cfRule>
  </conditionalFormatting>
  <conditionalFormatting sqref="D10">
    <cfRule type="cellIs" dxfId="6035" priority="6577" operator="lessThan">
      <formula>0</formula>
    </cfRule>
  </conditionalFormatting>
  <conditionalFormatting sqref="D9">
    <cfRule type="cellIs" dxfId="6034" priority="6576" operator="lessThan">
      <formula>0</formula>
    </cfRule>
  </conditionalFormatting>
  <conditionalFormatting sqref="D10">
    <cfRule type="cellIs" dxfId="6033" priority="6575" operator="lessThan">
      <formula>0</formula>
    </cfRule>
  </conditionalFormatting>
  <conditionalFormatting sqref="D9">
    <cfRule type="cellIs" dxfId="6032" priority="6574" operator="lessThan">
      <formula>0</formula>
    </cfRule>
  </conditionalFormatting>
  <conditionalFormatting sqref="D9">
    <cfRule type="cellIs" dxfId="6031" priority="6573" operator="lessThan">
      <formula>0</formula>
    </cfRule>
  </conditionalFormatting>
  <conditionalFormatting sqref="D10">
    <cfRule type="cellIs" dxfId="6030" priority="6572" operator="lessThan">
      <formula>0</formula>
    </cfRule>
  </conditionalFormatting>
  <conditionalFormatting sqref="D10">
    <cfRule type="cellIs" dxfId="6029" priority="6571" operator="lessThan">
      <formula>0</formula>
    </cfRule>
  </conditionalFormatting>
  <conditionalFormatting sqref="D10">
    <cfRule type="cellIs" dxfId="6028" priority="6570" operator="lessThan">
      <formula>0</formula>
    </cfRule>
  </conditionalFormatting>
  <conditionalFormatting sqref="D9">
    <cfRule type="cellIs" dxfId="6027" priority="6569" operator="lessThan">
      <formula>0</formula>
    </cfRule>
  </conditionalFormatting>
  <conditionalFormatting sqref="D10">
    <cfRule type="cellIs" dxfId="6026" priority="6568" operator="lessThan">
      <formula>0</formula>
    </cfRule>
  </conditionalFormatting>
  <conditionalFormatting sqref="D10">
    <cfRule type="cellIs" dxfId="6025" priority="6567" operator="lessThan">
      <formula>0</formula>
    </cfRule>
  </conditionalFormatting>
  <conditionalFormatting sqref="D9">
    <cfRule type="cellIs" dxfId="6024" priority="6566" operator="lessThan">
      <formula>0</formula>
    </cfRule>
  </conditionalFormatting>
  <conditionalFormatting sqref="D10">
    <cfRule type="cellIs" dxfId="6023" priority="6565" operator="lessThan">
      <formula>0</formula>
    </cfRule>
  </conditionalFormatting>
  <conditionalFormatting sqref="D9">
    <cfRule type="cellIs" dxfId="6022" priority="6564" operator="lessThan">
      <formula>0</formula>
    </cfRule>
  </conditionalFormatting>
  <conditionalFormatting sqref="D9">
    <cfRule type="cellIs" dxfId="6021" priority="6563" operator="lessThan">
      <formula>0</formula>
    </cfRule>
  </conditionalFormatting>
  <conditionalFormatting sqref="D10">
    <cfRule type="cellIs" dxfId="6020" priority="6562" operator="lessThan">
      <formula>0</formula>
    </cfRule>
  </conditionalFormatting>
  <conditionalFormatting sqref="D10">
    <cfRule type="cellIs" dxfId="6019" priority="6561" operator="lessThan">
      <formula>0</formula>
    </cfRule>
  </conditionalFormatting>
  <conditionalFormatting sqref="D9">
    <cfRule type="cellIs" dxfId="6018" priority="6560" operator="lessThan">
      <formula>0</formula>
    </cfRule>
  </conditionalFormatting>
  <conditionalFormatting sqref="D10">
    <cfRule type="cellIs" dxfId="6017" priority="6559" operator="lessThan">
      <formula>0</formula>
    </cfRule>
  </conditionalFormatting>
  <conditionalFormatting sqref="D9">
    <cfRule type="cellIs" dxfId="6016" priority="6558" operator="lessThan">
      <formula>0</formula>
    </cfRule>
  </conditionalFormatting>
  <conditionalFormatting sqref="D9">
    <cfRule type="cellIs" dxfId="6015" priority="6557" operator="lessThan">
      <formula>0</formula>
    </cfRule>
  </conditionalFormatting>
  <conditionalFormatting sqref="D10">
    <cfRule type="cellIs" dxfId="6014" priority="6556" operator="lessThan">
      <formula>0</formula>
    </cfRule>
  </conditionalFormatting>
  <conditionalFormatting sqref="D9">
    <cfRule type="cellIs" dxfId="6013" priority="6555" operator="lessThan">
      <formula>0</formula>
    </cfRule>
  </conditionalFormatting>
  <conditionalFormatting sqref="D9">
    <cfRule type="cellIs" dxfId="6012" priority="6554" operator="lessThan">
      <formula>0</formula>
    </cfRule>
  </conditionalFormatting>
  <conditionalFormatting sqref="D9">
    <cfRule type="cellIs" dxfId="6011" priority="6553" operator="lessThan">
      <formula>0</formula>
    </cfRule>
  </conditionalFormatting>
  <conditionalFormatting sqref="D10">
    <cfRule type="cellIs" dxfId="6010" priority="6552" operator="lessThan">
      <formula>0</formula>
    </cfRule>
  </conditionalFormatting>
  <conditionalFormatting sqref="D10">
    <cfRule type="cellIs" dxfId="6009" priority="6551" operator="lessThan">
      <formula>0</formula>
    </cfRule>
  </conditionalFormatting>
  <conditionalFormatting sqref="D10">
    <cfRule type="cellIs" dxfId="6008" priority="6550" operator="lessThan">
      <formula>0</formula>
    </cfRule>
  </conditionalFormatting>
  <conditionalFormatting sqref="D10">
    <cfRule type="cellIs" dxfId="6007" priority="6549" operator="lessThan">
      <formula>0</formula>
    </cfRule>
  </conditionalFormatting>
  <conditionalFormatting sqref="D10">
    <cfRule type="cellIs" dxfId="6006" priority="6548" operator="lessThan">
      <formula>0</formula>
    </cfRule>
  </conditionalFormatting>
  <conditionalFormatting sqref="D9">
    <cfRule type="cellIs" dxfId="6005" priority="6547" operator="lessThan">
      <formula>0</formula>
    </cfRule>
  </conditionalFormatting>
  <conditionalFormatting sqref="D10">
    <cfRule type="cellIs" dxfId="6004" priority="6546" operator="lessThan">
      <formula>0</formula>
    </cfRule>
  </conditionalFormatting>
  <conditionalFormatting sqref="D10">
    <cfRule type="cellIs" dxfId="6003" priority="6545" operator="lessThan">
      <formula>0</formula>
    </cfRule>
  </conditionalFormatting>
  <conditionalFormatting sqref="D10">
    <cfRule type="cellIs" dxfId="6002" priority="6544" operator="lessThan">
      <formula>0</formula>
    </cfRule>
  </conditionalFormatting>
  <conditionalFormatting sqref="D10">
    <cfRule type="cellIs" dxfId="6001" priority="6543" operator="lessThan">
      <formula>0</formula>
    </cfRule>
  </conditionalFormatting>
  <conditionalFormatting sqref="D9">
    <cfRule type="cellIs" dxfId="6000" priority="6542" operator="lessThan">
      <formula>0</formula>
    </cfRule>
  </conditionalFormatting>
  <conditionalFormatting sqref="D10">
    <cfRule type="cellIs" dxfId="5999" priority="6541" operator="lessThan">
      <formula>0</formula>
    </cfRule>
  </conditionalFormatting>
  <conditionalFormatting sqref="D10">
    <cfRule type="cellIs" dxfId="5998" priority="6540" operator="lessThan">
      <formula>0</formula>
    </cfRule>
  </conditionalFormatting>
  <conditionalFormatting sqref="D10">
    <cfRule type="cellIs" dxfId="5997" priority="6539" operator="lessThan">
      <formula>0</formula>
    </cfRule>
  </conditionalFormatting>
  <conditionalFormatting sqref="D9">
    <cfRule type="cellIs" dxfId="5996" priority="6538" operator="lessThan">
      <formula>0</formula>
    </cfRule>
  </conditionalFormatting>
  <conditionalFormatting sqref="D10">
    <cfRule type="cellIs" dxfId="5995" priority="6537" operator="lessThan">
      <formula>0</formula>
    </cfRule>
  </conditionalFormatting>
  <conditionalFormatting sqref="D10">
    <cfRule type="cellIs" dxfId="5994" priority="6536" operator="lessThan">
      <formula>0</formula>
    </cfRule>
  </conditionalFormatting>
  <conditionalFormatting sqref="D9">
    <cfRule type="cellIs" dxfId="5993" priority="6535" operator="lessThan">
      <formula>0</formula>
    </cfRule>
  </conditionalFormatting>
  <conditionalFormatting sqref="D10">
    <cfRule type="cellIs" dxfId="5992" priority="6534" operator="lessThan">
      <formula>0</formula>
    </cfRule>
  </conditionalFormatting>
  <conditionalFormatting sqref="D9">
    <cfRule type="cellIs" dxfId="5991" priority="6533" operator="lessThan">
      <formula>0</formula>
    </cfRule>
  </conditionalFormatting>
  <conditionalFormatting sqref="D9">
    <cfRule type="cellIs" dxfId="5990" priority="6532" operator="lessThan">
      <formula>0</formula>
    </cfRule>
  </conditionalFormatting>
  <conditionalFormatting sqref="D10">
    <cfRule type="cellIs" dxfId="5989" priority="6531" operator="lessThan">
      <formula>0</formula>
    </cfRule>
  </conditionalFormatting>
  <conditionalFormatting sqref="D10">
    <cfRule type="cellIs" dxfId="5988" priority="6530" operator="lessThan">
      <formula>0</formula>
    </cfRule>
  </conditionalFormatting>
  <conditionalFormatting sqref="D10">
    <cfRule type="cellIs" dxfId="5987" priority="6529" operator="lessThan">
      <formula>0</formula>
    </cfRule>
  </conditionalFormatting>
  <conditionalFormatting sqref="D10">
    <cfRule type="cellIs" dxfId="5986" priority="6528" operator="lessThan">
      <formula>0</formula>
    </cfRule>
  </conditionalFormatting>
  <conditionalFormatting sqref="D9">
    <cfRule type="cellIs" dxfId="5985" priority="6527" operator="lessThan">
      <formula>0</formula>
    </cfRule>
  </conditionalFormatting>
  <conditionalFormatting sqref="D10">
    <cfRule type="cellIs" dxfId="5984" priority="6526" operator="lessThan">
      <formula>0</formula>
    </cfRule>
  </conditionalFormatting>
  <conditionalFormatting sqref="D10">
    <cfRule type="cellIs" dxfId="5983" priority="6525" operator="lessThan">
      <formula>0</formula>
    </cfRule>
  </conditionalFormatting>
  <conditionalFormatting sqref="D10">
    <cfRule type="cellIs" dxfId="5982" priority="6524" operator="lessThan">
      <formula>0</formula>
    </cfRule>
  </conditionalFormatting>
  <conditionalFormatting sqref="D9">
    <cfRule type="cellIs" dxfId="5981" priority="6523" operator="lessThan">
      <formula>0</formula>
    </cfRule>
  </conditionalFormatting>
  <conditionalFormatting sqref="D10">
    <cfRule type="cellIs" dxfId="5980" priority="6522" operator="lessThan">
      <formula>0</formula>
    </cfRule>
  </conditionalFormatting>
  <conditionalFormatting sqref="D10">
    <cfRule type="cellIs" dxfId="5979" priority="6521" operator="lessThan">
      <formula>0</formula>
    </cfRule>
  </conditionalFormatting>
  <conditionalFormatting sqref="D9">
    <cfRule type="cellIs" dxfId="5978" priority="6520" operator="lessThan">
      <formula>0</formula>
    </cfRule>
  </conditionalFormatting>
  <conditionalFormatting sqref="D10">
    <cfRule type="cellIs" dxfId="5977" priority="6519" operator="lessThan">
      <formula>0</formula>
    </cfRule>
  </conditionalFormatting>
  <conditionalFormatting sqref="D9">
    <cfRule type="cellIs" dxfId="5976" priority="6518" operator="lessThan">
      <formula>0</formula>
    </cfRule>
  </conditionalFormatting>
  <conditionalFormatting sqref="D9">
    <cfRule type="cellIs" dxfId="5975" priority="6517" operator="lessThan">
      <formula>0</formula>
    </cfRule>
  </conditionalFormatting>
  <conditionalFormatting sqref="D10">
    <cfRule type="cellIs" dxfId="5974" priority="6516" operator="lessThan">
      <formula>0</formula>
    </cfRule>
  </conditionalFormatting>
  <conditionalFormatting sqref="D10">
    <cfRule type="cellIs" dxfId="5973" priority="6515" operator="lessThan">
      <formula>0</formula>
    </cfRule>
  </conditionalFormatting>
  <conditionalFormatting sqref="D10">
    <cfRule type="cellIs" dxfId="5972" priority="6514" operator="lessThan">
      <formula>0</formula>
    </cfRule>
  </conditionalFormatting>
  <conditionalFormatting sqref="D9">
    <cfRule type="cellIs" dxfId="5971" priority="6513" operator="lessThan">
      <formula>0</formula>
    </cfRule>
  </conditionalFormatting>
  <conditionalFormatting sqref="D10">
    <cfRule type="cellIs" dxfId="5970" priority="6512" operator="lessThan">
      <formula>0</formula>
    </cfRule>
  </conditionalFormatting>
  <conditionalFormatting sqref="D10">
    <cfRule type="cellIs" dxfId="5969" priority="6511" operator="lessThan">
      <formula>0</formula>
    </cfRule>
  </conditionalFormatting>
  <conditionalFormatting sqref="D9">
    <cfRule type="cellIs" dxfId="5968" priority="6510" operator="lessThan">
      <formula>0</formula>
    </cfRule>
  </conditionalFormatting>
  <conditionalFormatting sqref="D10">
    <cfRule type="cellIs" dxfId="5967" priority="6509" operator="lessThan">
      <formula>0</formula>
    </cfRule>
  </conditionalFormatting>
  <conditionalFormatting sqref="D9">
    <cfRule type="cellIs" dxfId="5966" priority="6508" operator="lessThan">
      <formula>0</formula>
    </cfRule>
  </conditionalFormatting>
  <conditionalFormatting sqref="D9">
    <cfRule type="cellIs" dxfId="5965" priority="6507" operator="lessThan">
      <formula>0</formula>
    </cfRule>
  </conditionalFormatting>
  <conditionalFormatting sqref="D10">
    <cfRule type="cellIs" dxfId="5964" priority="6506" operator="lessThan">
      <formula>0</formula>
    </cfRule>
  </conditionalFormatting>
  <conditionalFormatting sqref="D10">
    <cfRule type="cellIs" dxfId="5963" priority="6505" operator="lessThan">
      <formula>0</formula>
    </cfRule>
  </conditionalFormatting>
  <conditionalFormatting sqref="D9">
    <cfRule type="cellIs" dxfId="5962" priority="6504" operator="lessThan">
      <formula>0</formula>
    </cfRule>
  </conditionalFormatting>
  <conditionalFormatting sqref="D10">
    <cfRule type="cellIs" dxfId="5961" priority="6503" operator="lessThan">
      <formula>0</formula>
    </cfRule>
  </conditionalFormatting>
  <conditionalFormatting sqref="D9">
    <cfRule type="cellIs" dxfId="5960" priority="6502" operator="lessThan">
      <formula>0</formula>
    </cfRule>
  </conditionalFormatting>
  <conditionalFormatting sqref="D9">
    <cfRule type="cellIs" dxfId="5959" priority="6501" operator="lessThan">
      <formula>0</formula>
    </cfRule>
  </conditionalFormatting>
  <conditionalFormatting sqref="D10">
    <cfRule type="cellIs" dxfId="5958" priority="6500" operator="lessThan">
      <formula>0</formula>
    </cfRule>
  </conditionalFormatting>
  <conditionalFormatting sqref="D9">
    <cfRule type="cellIs" dxfId="5957" priority="6499" operator="lessThan">
      <formula>0</formula>
    </cfRule>
  </conditionalFormatting>
  <conditionalFormatting sqref="D9">
    <cfRule type="cellIs" dxfId="5956" priority="6498" operator="lessThan">
      <formula>0</formula>
    </cfRule>
  </conditionalFormatting>
  <conditionalFormatting sqref="D9">
    <cfRule type="cellIs" dxfId="5955" priority="6497" operator="lessThan">
      <formula>0</formula>
    </cfRule>
  </conditionalFormatting>
  <conditionalFormatting sqref="D10">
    <cfRule type="cellIs" dxfId="5954" priority="6496" operator="lessThan">
      <formula>0</formula>
    </cfRule>
  </conditionalFormatting>
  <conditionalFormatting sqref="D10">
    <cfRule type="cellIs" dxfId="5953" priority="6495" operator="lessThan">
      <formula>0</formula>
    </cfRule>
  </conditionalFormatting>
  <conditionalFormatting sqref="D10">
    <cfRule type="cellIs" dxfId="5952" priority="6494" operator="lessThan">
      <formula>0</formula>
    </cfRule>
  </conditionalFormatting>
  <conditionalFormatting sqref="D10">
    <cfRule type="cellIs" dxfId="5951" priority="6493" operator="lessThan">
      <formula>0</formula>
    </cfRule>
  </conditionalFormatting>
  <conditionalFormatting sqref="D9">
    <cfRule type="cellIs" dxfId="5950" priority="6492" operator="lessThan">
      <formula>0</formula>
    </cfRule>
  </conditionalFormatting>
  <conditionalFormatting sqref="D10">
    <cfRule type="cellIs" dxfId="5949" priority="6491" operator="lessThan">
      <formula>0</formula>
    </cfRule>
  </conditionalFormatting>
  <conditionalFormatting sqref="D10">
    <cfRule type="cellIs" dxfId="5948" priority="6490" operator="lessThan">
      <formula>0</formula>
    </cfRule>
  </conditionalFormatting>
  <conditionalFormatting sqref="D10">
    <cfRule type="cellIs" dxfId="5947" priority="6489" operator="lessThan">
      <formula>0</formula>
    </cfRule>
  </conditionalFormatting>
  <conditionalFormatting sqref="D9">
    <cfRule type="cellIs" dxfId="5946" priority="6488" operator="lessThan">
      <formula>0</formula>
    </cfRule>
  </conditionalFormatting>
  <conditionalFormatting sqref="D10">
    <cfRule type="cellIs" dxfId="5945" priority="6487" operator="lessThan">
      <formula>0</formula>
    </cfRule>
  </conditionalFormatting>
  <conditionalFormatting sqref="D10">
    <cfRule type="cellIs" dxfId="5944" priority="6486" operator="lessThan">
      <formula>0</formula>
    </cfRule>
  </conditionalFormatting>
  <conditionalFormatting sqref="D9">
    <cfRule type="cellIs" dxfId="5943" priority="6485" operator="lessThan">
      <formula>0</formula>
    </cfRule>
  </conditionalFormatting>
  <conditionalFormatting sqref="D10">
    <cfRule type="cellIs" dxfId="5942" priority="6484" operator="lessThan">
      <formula>0</formula>
    </cfRule>
  </conditionalFormatting>
  <conditionalFormatting sqref="D9">
    <cfRule type="cellIs" dxfId="5941" priority="6483" operator="lessThan">
      <formula>0</formula>
    </cfRule>
  </conditionalFormatting>
  <conditionalFormatting sqref="D9">
    <cfRule type="cellIs" dxfId="5940" priority="6482" operator="lessThan">
      <formula>0</formula>
    </cfRule>
  </conditionalFormatting>
  <conditionalFormatting sqref="D10">
    <cfRule type="cellIs" dxfId="5939" priority="6481" operator="lessThan">
      <formula>0</formula>
    </cfRule>
  </conditionalFormatting>
  <conditionalFormatting sqref="D10">
    <cfRule type="cellIs" dxfId="5938" priority="6480" operator="lessThan">
      <formula>0</formula>
    </cfRule>
  </conditionalFormatting>
  <conditionalFormatting sqref="D10">
    <cfRule type="cellIs" dxfId="5937" priority="6479" operator="lessThan">
      <formula>0</formula>
    </cfRule>
  </conditionalFormatting>
  <conditionalFormatting sqref="D9">
    <cfRule type="cellIs" dxfId="5936" priority="6478" operator="lessThan">
      <formula>0</formula>
    </cfRule>
  </conditionalFormatting>
  <conditionalFormatting sqref="D10">
    <cfRule type="cellIs" dxfId="5935" priority="6477" operator="lessThan">
      <formula>0</formula>
    </cfRule>
  </conditionalFormatting>
  <conditionalFormatting sqref="D10">
    <cfRule type="cellIs" dxfId="5934" priority="6476" operator="lessThan">
      <formula>0</formula>
    </cfRule>
  </conditionalFormatting>
  <conditionalFormatting sqref="D9">
    <cfRule type="cellIs" dxfId="5933" priority="6475" operator="lessThan">
      <formula>0</formula>
    </cfRule>
  </conditionalFormatting>
  <conditionalFormatting sqref="D10">
    <cfRule type="cellIs" dxfId="5932" priority="6474" operator="lessThan">
      <formula>0</formula>
    </cfRule>
  </conditionalFormatting>
  <conditionalFormatting sqref="D9">
    <cfRule type="cellIs" dxfId="5931" priority="6473" operator="lessThan">
      <formula>0</formula>
    </cfRule>
  </conditionalFormatting>
  <conditionalFormatting sqref="D9">
    <cfRule type="cellIs" dxfId="5930" priority="6472" operator="lessThan">
      <formula>0</formula>
    </cfRule>
  </conditionalFormatting>
  <conditionalFormatting sqref="D10">
    <cfRule type="cellIs" dxfId="5929" priority="6471" operator="lessThan">
      <formula>0</formula>
    </cfRule>
  </conditionalFormatting>
  <conditionalFormatting sqref="D10">
    <cfRule type="cellIs" dxfId="5928" priority="6470" operator="lessThan">
      <formula>0</formula>
    </cfRule>
  </conditionalFormatting>
  <conditionalFormatting sqref="D9">
    <cfRule type="cellIs" dxfId="5927" priority="6469" operator="lessThan">
      <formula>0</formula>
    </cfRule>
  </conditionalFormatting>
  <conditionalFormatting sqref="D10">
    <cfRule type="cellIs" dxfId="5926" priority="6468" operator="lessThan">
      <formula>0</formula>
    </cfRule>
  </conditionalFormatting>
  <conditionalFormatting sqref="D9">
    <cfRule type="cellIs" dxfId="5925" priority="6467" operator="lessThan">
      <formula>0</formula>
    </cfRule>
  </conditionalFormatting>
  <conditionalFormatting sqref="D9">
    <cfRule type="cellIs" dxfId="5924" priority="6466" operator="lessThan">
      <formula>0</formula>
    </cfRule>
  </conditionalFormatting>
  <conditionalFormatting sqref="D10">
    <cfRule type="cellIs" dxfId="5923" priority="6465" operator="lessThan">
      <formula>0</formula>
    </cfRule>
  </conditionalFormatting>
  <conditionalFormatting sqref="D9">
    <cfRule type="cellIs" dxfId="5922" priority="6464" operator="lessThan">
      <formula>0</formula>
    </cfRule>
  </conditionalFormatting>
  <conditionalFormatting sqref="D9">
    <cfRule type="cellIs" dxfId="5921" priority="6463" operator="lessThan">
      <formula>0</formula>
    </cfRule>
  </conditionalFormatting>
  <conditionalFormatting sqref="D9">
    <cfRule type="cellIs" dxfId="5920" priority="6462" operator="lessThan">
      <formula>0</formula>
    </cfRule>
  </conditionalFormatting>
  <conditionalFormatting sqref="D10">
    <cfRule type="cellIs" dxfId="5919" priority="6461" operator="lessThan">
      <formula>0</formula>
    </cfRule>
  </conditionalFormatting>
  <conditionalFormatting sqref="D10">
    <cfRule type="cellIs" dxfId="5918" priority="6460" operator="lessThan">
      <formula>0</formula>
    </cfRule>
  </conditionalFormatting>
  <conditionalFormatting sqref="D10">
    <cfRule type="cellIs" dxfId="5917" priority="6459" operator="lessThan">
      <formula>0</formula>
    </cfRule>
  </conditionalFormatting>
  <conditionalFormatting sqref="D9">
    <cfRule type="cellIs" dxfId="5916" priority="6458" operator="lessThan">
      <formula>0</formula>
    </cfRule>
  </conditionalFormatting>
  <conditionalFormatting sqref="D10">
    <cfRule type="cellIs" dxfId="5915" priority="6457" operator="lessThan">
      <formula>0</formula>
    </cfRule>
  </conditionalFormatting>
  <conditionalFormatting sqref="D10">
    <cfRule type="cellIs" dxfId="5914" priority="6456" operator="lessThan">
      <formula>0</formula>
    </cfRule>
  </conditionalFormatting>
  <conditionalFormatting sqref="D9">
    <cfRule type="cellIs" dxfId="5913" priority="6455" operator="lessThan">
      <formula>0</formula>
    </cfRule>
  </conditionalFormatting>
  <conditionalFormatting sqref="D10">
    <cfRule type="cellIs" dxfId="5912" priority="6454" operator="lessThan">
      <formula>0</formula>
    </cfRule>
  </conditionalFormatting>
  <conditionalFormatting sqref="D9">
    <cfRule type="cellIs" dxfId="5911" priority="6453" operator="lessThan">
      <formula>0</formula>
    </cfRule>
  </conditionalFormatting>
  <conditionalFormatting sqref="D9">
    <cfRule type="cellIs" dxfId="5910" priority="6452" operator="lessThan">
      <formula>0</formula>
    </cfRule>
  </conditionalFormatting>
  <conditionalFormatting sqref="D10">
    <cfRule type="cellIs" dxfId="5909" priority="6451" operator="lessThan">
      <formula>0</formula>
    </cfRule>
  </conditionalFormatting>
  <conditionalFormatting sqref="D10">
    <cfRule type="cellIs" dxfId="5908" priority="6450" operator="lessThan">
      <formula>0</formula>
    </cfRule>
  </conditionalFormatting>
  <conditionalFormatting sqref="D9">
    <cfRule type="cellIs" dxfId="5907" priority="6449" operator="lessThan">
      <formula>0</formula>
    </cfRule>
  </conditionalFormatting>
  <conditionalFormatting sqref="D10">
    <cfRule type="cellIs" dxfId="5906" priority="6448" operator="lessThan">
      <formula>0</formula>
    </cfRule>
  </conditionalFormatting>
  <conditionalFormatting sqref="D9">
    <cfRule type="cellIs" dxfId="5905" priority="6447" operator="lessThan">
      <formula>0</formula>
    </cfRule>
  </conditionalFormatting>
  <conditionalFormatting sqref="D9">
    <cfRule type="cellIs" dxfId="5904" priority="6446" operator="lessThan">
      <formula>0</formula>
    </cfRule>
  </conditionalFormatting>
  <conditionalFormatting sqref="D10">
    <cfRule type="cellIs" dxfId="5903" priority="6445" operator="lessThan">
      <formula>0</formula>
    </cfRule>
  </conditionalFormatting>
  <conditionalFormatting sqref="D9">
    <cfRule type="cellIs" dxfId="5902" priority="6444" operator="lessThan">
      <formula>0</formula>
    </cfRule>
  </conditionalFormatting>
  <conditionalFormatting sqref="D9">
    <cfRule type="cellIs" dxfId="5901" priority="6443" operator="lessThan">
      <formula>0</formula>
    </cfRule>
  </conditionalFormatting>
  <conditionalFormatting sqref="D9">
    <cfRule type="cellIs" dxfId="5900" priority="6442" operator="lessThan">
      <formula>0</formula>
    </cfRule>
  </conditionalFormatting>
  <conditionalFormatting sqref="D10">
    <cfRule type="cellIs" dxfId="5899" priority="6441" operator="lessThan">
      <formula>0</formula>
    </cfRule>
  </conditionalFormatting>
  <conditionalFormatting sqref="D10">
    <cfRule type="cellIs" dxfId="5898" priority="6440" operator="lessThan">
      <formula>0</formula>
    </cfRule>
  </conditionalFormatting>
  <conditionalFormatting sqref="D9">
    <cfRule type="cellIs" dxfId="5897" priority="6439" operator="lessThan">
      <formula>0</formula>
    </cfRule>
  </conditionalFormatting>
  <conditionalFormatting sqref="D10">
    <cfRule type="cellIs" dxfId="5896" priority="6438" operator="lessThan">
      <formula>0</formula>
    </cfRule>
  </conditionalFormatting>
  <conditionalFormatting sqref="D9">
    <cfRule type="cellIs" dxfId="5895" priority="6437" operator="lessThan">
      <formula>0</formula>
    </cfRule>
  </conditionalFormatting>
  <conditionalFormatting sqref="D9">
    <cfRule type="cellIs" dxfId="5894" priority="6436" operator="lessThan">
      <formula>0</formula>
    </cfRule>
  </conditionalFormatting>
  <conditionalFormatting sqref="D10">
    <cfRule type="cellIs" dxfId="5893" priority="6435" operator="lessThan">
      <formula>0</formula>
    </cfRule>
  </conditionalFormatting>
  <conditionalFormatting sqref="D9">
    <cfRule type="cellIs" dxfId="5892" priority="6434" operator="lessThan">
      <formula>0</formula>
    </cfRule>
  </conditionalFormatting>
  <conditionalFormatting sqref="D9">
    <cfRule type="cellIs" dxfId="5891" priority="6433" operator="lessThan">
      <formula>0</formula>
    </cfRule>
  </conditionalFormatting>
  <conditionalFormatting sqref="D9">
    <cfRule type="cellIs" dxfId="5890" priority="6432" operator="lessThan">
      <formula>0</formula>
    </cfRule>
  </conditionalFormatting>
  <conditionalFormatting sqref="D10">
    <cfRule type="cellIs" dxfId="5889" priority="6431" operator="lessThan">
      <formula>0</formula>
    </cfRule>
  </conditionalFormatting>
  <conditionalFormatting sqref="D9">
    <cfRule type="cellIs" dxfId="5888" priority="6430" operator="lessThan">
      <formula>0</formula>
    </cfRule>
  </conditionalFormatting>
  <conditionalFormatting sqref="D9">
    <cfRule type="cellIs" dxfId="5887" priority="6429" operator="lessThan">
      <formula>0</formula>
    </cfRule>
  </conditionalFormatting>
  <conditionalFormatting sqref="D9">
    <cfRule type="cellIs" dxfId="5886" priority="6428" operator="lessThan">
      <formula>0</formula>
    </cfRule>
  </conditionalFormatting>
  <conditionalFormatting sqref="D9">
    <cfRule type="cellIs" dxfId="5885" priority="6427" operator="lessThan">
      <formula>0</formula>
    </cfRule>
  </conditionalFormatting>
  <conditionalFormatting sqref="D10">
    <cfRule type="cellIs" dxfId="5884" priority="6426" operator="lessThan">
      <formula>0</formula>
    </cfRule>
  </conditionalFormatting>
  <conditionalFormatting sqref="D10">
    <cfRule type="cellIs" dxfId="5883" priority="6425" operator="lessThan">
      <formula>0</formula>
    </cfRule>
  </conditionalFormatting>
  <conditionalFormatting sqref="D10">
    <cfRule type="cellIs" dxfId="5882" priority="6424" operator="lessThan">
      <formula>0</formula>
    </cfRule>
  </conditionalFormatting>
  <conditionalFormatting sqref="D10">
    <cfRule type="cellIs" dxfId="5881" priority="6423" operator="lessThan">
      <formula>0</formula>
    </cfRule>
  </conditionalFormatting>
  <conditionalFormatting sqref="D10">
    <cfRule type="cellIs" dxfId="5880" priority="6422" operator="lessThan">
      <formula>0</formula>
    </cfRule>
  </conditionalFormatting>
  <conditionalFormatting sqref="D9">
    <cfRule type="cellIs" dxfId="5879" priority="6421" operator="lessThan">
      <formula>0</formula>
    </cfRule>
  </conditionalFormatting>
  <conditionalFormatting sqref="D10">
    <cfRule type="cellIs" dxfId="5878" priority="6420" operator="lessThan">
      <formula>0</formula>
    </cfRule>
  </conditionalFormatting>
  <conditionalFormatting sqref="D10">
    <cfRule type="cellIs" dxfId="5877" priority="6419" operator="lessThan">
      <formula>0</formula>
    </cfRule>
  </conditionalFormatting>
  <conditionalFormatting sqref="D10">
    <cfRule type="cellIs" dxfId="5876" priority="6418" operator="lessThan">
      <formula>0</formula>
    </cfRule>
  </conditionalFormatting>
  <conditionalFormatting sqref="D10">
    <cfRule type="cellIs" dxfId="5875" priority="6417" operator="lessThan">
      <formula>0</formula>
    </cfRule>
  </conditionalFormatting>
  <conditionalFormatting sqref="D9">
    <cfRule type="cellIs" dxfId="5874" priority="6416" operator="lessThan">
      <formula>0</formula>
    </cfRule>
  </conditionalFormatting>
  <conditionalFormatting sqref="D10">
    <cfRule type="cellIs" dxfId="5873" priority="6415" operator="lessThan">
      <formula>0</formula>
    </cfRule>
  </conditionalFormatting>
  <conditionalFormatting sqref="D10">
    <cfRule type="cellIs" dxfId="5872" priority="6414" operator="lessThan">
      <formula>0</formula>
    </cfRule>
  </conditionalFormatting>
  <conditionalFormatting sqref="D10">
    <cfRule type="cellIs" dxfId="5871" priority="6413" operator="lessThan">
      <formula>0</formula>
    </cfRule>
  </conditionalFormatting>
  <conditionalFormatting sqref="D9">
    <cfRule type="cellIs" dxfId="5870" priority="6412" operator="lessThan">
      <formula>0</formula>
    </cfRule>
  </conditionalFormatting>
  <conditionalFormatting sqref="D10">
    <cfRule type="cellIs" dxfId="5869" priority="6411" operator="lessThan">
      <formula>0</formula>
    </cfRule>
  </conditionalFormatting>
  <conditionalFormatting sqref="D10">
    <cfRule type="cellIs" dxfId="5868" priority="6410" operator="lessThan">
      <formula>0</formula>
    </cfRule>
  </conditionalFormatting>
  <conditionalFormatting sqref="D9">
    <cfRule type="cellIs" dxfId="5867" priority="6409" operator="lessThan">
      <formula>0</formula>
    </cfRule>
  </conditionalFormatting>
  <conditionalFormatting sqref="D10">
    <cfRule type="cellIs" dxfId="5866" priority="6408" operator="lessThan">
      <formula>0</formula>
    </cfRule>
  </conditionalFormatting>
  <conditionalFormatting sqref="D9">
    <cfRule type="cellIs" dxfId="5865" priority="6407" operator="lessThan">
      <formula>0</formula>
    </cfRule>
  </conditionalFormatting>
  <conditionalFormatting sqref="D9">
    <cfRule type="cellIs" dxfId="5864" priority="6406" operator="lessThan">
      <formula>0</formula>
    </cfRule>
  </conditionalFormatting>
  <conditionalFormatting sqref="D10">
    <cfRule type="cellIs" dxfId="5863" priority="6405" operator="lessThan">
      <formula>0</formula>
    </cfRule>
  </conditionalFormatting>
  <conditionalFormatting sqref="D10">
    <cfRule type="cellIs" dxfId="5862" priority="6404" operator="lessThan">
      <formula>0</formula>
    </cfRule>
  </conditionalFormatting>
  <conditionalFormatting sqref="D10">
    <cfRule type="cellIs" dxfId="5861" priority="6403" operator="lessThan">
      <formula>0</formula>
    </cfRule>
  </conditionalFormatting>
  <conditionalFormatting sqref="D10">
    <cfRule type="cellIs" dxfId="5860" priority="6402" operator="lessThan">
      <formula>0</formula>
    </cfRule>
  </conditionalFormatting>
  <conditionalFormatting sqref="D9">
    <cfRule type="cellIs" dxfId="5859" priority="6401" operator="lessThan">
      <formula>0</formula>
    </cfRule>
  </conditionalFormatting>
  <conditionalFormatting sqref="D10">
    <cfRule type="cellIs" dxfId="5858" priority="6400" operator="lessThan">
      <formula>0</formula>
    </cfRule>
  </conditionalFormatting>
  <conditionalFormatting sqref="D10">
    <cfRule type="cellIs" dxfId="5857" priority="6399" operator="lessThan">
      <formula>0</formula>
    </cfRule>
  </conditionalFormatting>
  <conditionalFormatting sqref="D10">
    <cfRule type="cellIs" dxfId="5856" priority="6398" operator="lessThan">
      <formula>0</formula>
    </cfRule>
  </conditionalFormatting>
  <conditionalFormatting sqref="D9">
    <cfRule type="cellIs" dxfId="5855" priority="6397" operator="lessThan">
      <formula>0</formula>
    </cfRule>
  </conditionalFormatting>
  <conditionalFormatting sqref="D10">
    <cfRule type="cellIs" dxfId="5854" priority="6396" operator="lessThan">
      <formula>0</formula>
    </cfRule>
  </conditionalFormatting>
  <conditionalFormatting sqref="D10">
    <cfRule type="cellIs" dxfId="5853" priority="6395" operator="lessThan">
      <formula>0</formula>
    </cfRule>
  </conditionalFormatting>
  <conditionalFormatting sqref="D9">
    <cfRule type="cellIs" dxfId="5852" priority="6394" operator="lessThan">
      <formula>0</formula>
    </cfRule>
  </conditionalFormatting>
  <conditionalFormatting sqref="D10">
    <cfRule type="cellIs" dxfId="5851" priority="6393" operator="lessThan">
      <formula>0</formula>
    </cfRule>
  </conditionalFormatting>
  <conditionalFormatting sqref="D9">
    <cfRule type="cellIs" dxfId="5850" priority="6392" operator="lessThan">
      <formula>0</formula>
    </cfRule>
  </conditionalFormatting>
  <conditionalFormatting sqref="D9">
    <cfRule type="cellIs" dxfId="5849" priority="6391" operator="lessThan">
      <formula>0</formula>
    </cfRule>
  </conditionalFormatting>
  <conditionalFormatting sqref="D10">
    <cfRule type="cellIs" dxfId="5848" priority="6390" operator="lessThan">
      <formula>0</formula>
    </cfRule>
  </conditionalFormatting>
  <conditionalFormatting sqref="D10">
    <cfRule type="cellIs" dxfId="5847" priority="6389" operator="lessThan">
      <formula>0</formula>
    </cfRule>
  </conditionalFormatting>
  <conditionalFormatting sqref="D10">
    <cfRule type="cellIs" dxfId="5846" priority="6388" operator="lessThan">
      <formula>0</formula>
    </cfRule>
  </conditionalFormatting>
  <conditionalFormatting sqref="D9">
    <cfRule type="cellIs" dxfId="5845" priority="6387" operator="lessThan">
      <formula>0</formula>
    </cfRule>
  </conditionalFormatting>
  <conditionalFormatting sqref="D10">
    <cfRule type="cellIs" dxfId="5844" priority="6386" operator="lessThan">
      <formula>0</formula>
    </cfRule>
  </conditionalFormatting>
  <conditionalFormatting sqref="D10">
    <cfRule type="cellIs" dxfId="5843" priority="6385" operator="lessThan">
      <formula>0</formula>
    </cfRule>
  </conditionalFormatting>
  <conditionalFormatting sqref="D9">
    <cfRule type="cellIs" dxfId="5842" priority="6384" operator="lessThan">
      <formula>0</formula>
    </cfRule>
  </conditionalFormatting>
  <conditionalFormatting sqref="D10">
    <cfRule type="cellIs" dxfId="5841" priority="6383" operator="lessThan">
      <formula>0</formula>
    </cfRule>
  </conditionalFormatting>
  <conditionalFormatting sqref="D9">
    <cfRule type="cellIs" dxfId="5840" priority="6382" operator="lessThan">
      <formula>0</formula>
    </cfRule>
  </conditionalFormatting>
  <conditionalFormatting sqref="D9">
    <cfRule type="cellIs" dxfId="5839" priority="6381" operator="lessThan">
      <formula>0</formula>
    </cfRule>
  </conditionalFormatting>
  <conditionalFormatting sqref="D10">
    <cfRule type="cellIs" dxfId="5838" priority="6380" operator="lessThan">
      <formula>0</formula>
    </cfRule>
  </conditionalFormatting>
  <conditionalFormatting sqref="D10">
    <cfRule type="cellIs" dxfId="5837" priority="6379" operator="lessThan">
      <formula>0</formula>
    </cfRule>
  </conditionalFormatting>
  <conditionalFormatting sqref="D9">
    <cfRule type="cellIs" dxfId="5836" priority="6378" operator="lessThan">
      <formula>0</formula>
    </cfRule>
  </conditionalFormatting>
  <conditionalFormatting sqref="D10">
    <cfRule type="cellIs" dxfId="5835" priority="6377" operator="lessThan">
      <formula>0</formula>
    </cfRule>
  </conditionalFormatting>
  <conditionalFormatting sqref="D9">
    <cfRule type="cellIs" dxfId="5834" priority="6376" operator="lessThan">
      <formula>0</formula>
    </cfRule>
  </conditionalFormatting>
  <conditionalFormatting sqref="D9">
    <cfRule type="cellIs" dxfId="5833" priority="6375" operator="lessThan">
      <formula>0</formula>
    </cfRule>
  </conditionalFormatting>
  <conditionalFormatting sqref="D10">
    <cfRule type="cellIs" dxfId="5832" priority="6374" operator="lessThan">
      <formula>0</formula>
    </cfRule>
  </conditionalFormatting>
  <conditionalFormatting sqref="D9">
    <cfRule type="cellIs" dxfId="5831" priority="6373" operator="lessThan">
      <formula>0</formula>
    </cfRule>
  </conditionalFormatting>
  <conditionalFormatting sqref="D9">
    <cfRule type="cellIs" dxfId="5830" priority="6372" operator="lessThan">
      <formula>0</formula>
    </cfRule>
  </conditionalFormatting>
  <conditionalFormatting sqref="D9">
    <cfRule type="cellIs" dxfId="5829" priority="6371" operator="lessThan">
      <formula>0</formula>
    </cfRule>
  </conditionalFormatting>
  <conditionalFormatting sqref="D10">
    <cfRule type="cellIs" dxfId="5828" priority="6370" operator="lessThan">
      <formula>0</formula>
    </cfRule>
  </conditionalFormatting>
  <conditionalFormatting sqref="D10">
    <cfRule type="cellIs" dxfId="5827" priority="6369" operator="lessThan">
      <formula>0</formula>
    </cfRule>
  </conditionalFormatting>
  <conditionalFormatting sqref="D10">
    <cfRule type="cellIs" dxfId="5826" priority="6368" operator="lessThan">
      <formula>0</formula>
    </cfRule>
  </conditionalFormatting>
  <conditionalFormatting sqref="D10">
    <cfRule type="cellIs" dxfId="5825" priority="6367" operator="lessThan">
      <formula>0</formula>
    </cfRule>
  </conditionalFormatting>
  <conditionalFormatting sqref="D9">
    <cfRule type="cellIs" dxfId="5824" priority="6366" operator="lessThan">
      <formula>0</formula>
    </cfRule>
  </conditionalFormatting>
  <conditionalFormatting sqref="D10">
    <cfRule type="cellIs" dxfId="5823" priority="6365" operator="lessThan">
      <formula>0</formula>
    </cfRule>
  </conditionalFormatting>
  <conditionalFormatting sqref="D10">
    <cfRule type="cellIs" dxfId="5822" priority="6364" operator="lessThan">
      <formula>0</formula>
    </cfRule>
  </conditionalFormatting>
  <conditionalFormatting sqref="D10">
    <cfRule type="cellIs" dxfId="5821" priority="6363" operator="lessThan">
      <formula>0</formula>
    </cfRule>
  </conditionalFormatting>
  <conditionalFormatting sqref="D9">
    <cfRule type="cellIs" dxfId="5820" priority="6362" operator="lessThan">
      <formula>0</formula>
    </cfRule>
  </conditionalFormatting>
  <conditionalFormatting sqref="D10">
    <cfRule type="cellIs" dxfId="5819" priority="6361" operator="lessThan">
      <formula>0</formula>
    </cfRule>
  </conditionalFormatting>
  <conditionalFormatting sqref="D10">
    <cfRule type="cellIs" dxfId="5818" priority="6360" operator="lessThan">
      <formula>0</formula>
    </cfRule>
  </conditionalFormatting>
  <conditionalFormatting sqref="D9">
    <cfRule type="cellIs" dxfId="5817" priority="6359" operator="lessThan">
      <formula>0</formula>
    </cfRule>
  </conditionalFormatting>
  <conditionalFormatting sqref="D10">
    <cfRule type="cellIs" dxfId="5816" priority="6358" operator="lessThan">
      <formula>0</formula>
    </cfRule>
  </conditionalFormatting>
  <conditionalFormatting sqref="D9">
    <cfRule type="cellIs" dxfId="5815" priority="6357" operator="lessThan">
      <formula>0</formula>
    </cfRule>
  </conditionalFormatting>
  <conditionalFormatting sqref="D9">
    <cfRule type="cellIs" dxfId="5814" priority="6356" operator="lessThan">
      <formula>0</formula>
    </cfRule>
  </conditionalFormatting>
  <conditionalFormatting sqref="D10">
    <cfRule type="cellIs" dxfId="5813" priority="6355" operator="lessThan">
      <formula>0</formula>
    </cfRule>
  </conditionalFormatting>
  <conditionalFormatting sqref="D10">
    <cfRule type="cellIs" dxfId="5812" priority="6354" operator="lessThan">
      <formula>0</formula>
    </cfRule>
  </conditionalFormatting>
  <conditionalFormatting sqref="D10">
    <cfRule type="cellIs" dxfId="5811" priority="6353" operator="lessThan">
      <formula>0</formula>
    </cfRule>
  </conditionalFormatting>
  <conditionalFormatting sqref="D9">
    <cfRule type="cellIs" dxfId="5810" priority="6352" operator="lessThan">
      <formula>0</formula>
    </cfRule>
  </conditionalFormatting>
  <conditionalFormatting sqref="D10">
    <cfRule type="cellIs" dxfId="5809" priority="6351" operator="lessThan">
      <formula>0</formula>
    </cfRule>
  </conditionalFormatting>
  <conditionalFormatting sqref="D10">
    <cfRule type="cellIs" dxfId="5808" priority="6350" operator="lessThan">
      <formula>0</formula>
    </cfRule>
  </conditionalFormatting>
  <conditionalFormatting sqref="D9">
    <cfRule type="cellIs" dxfId="5807" priority="6349" operator="lessThan">
      <formula>0</formula>
    </cfRule>
  </conditionalFormatting>
  <conditionalFormatting sqref="D10">
    <cfRule type="cellIs" dxfId="5806" priority="6348" operator="lessThan">
      <formula>0</formula>
    </cfRule>
  </conditionalFormatting>
  <conditionalFormatting sqref="D9">
    <cfRule type="cellIs" dxfId="5805" priority="6347" operator="lessThan">
      <formula>0</formula>
    </cfRule>
  </conditionalFormatting>
  <conditionalFormatting sqref="D9">
    <cfRule type="cellIs" dxfId="5804" priority="6346" operator="lessThan">
      <formula>0</formula>
    </cfRule>
  </conditionalFormatting>
  <conditionalFormatting sqref="D10">
    <cfRule type="cellIs" dxfId="5803" priority="6345" operator="lessThan">
      <formula>0</formula>
    </cfRule>
  </conditionalFormatting>
  <conditionalFormatting sqref="D10">
    <cfRule type="cellIs" dxfId="5802" priority="6344" operator="lessThan">
      <formula>0</formula>
    </cfRule>
  </conditionalFormatting>
  <conditionalFormatting sqref="D9">
    <cfRule type="cellIs" dxfId="5801" priority="6343" operator="lessThan">
      <formula>0</formula>
    </cfRule>
  </conditionalFormatting>
  <conditionalFormatting sqref="D10">
    <cfRule type="cellIs" dxfId="5800" priority="6342" operator="lessThan">
      <formula>0</formula>
    </cfRule>
  </conditionalFormatting>
  <conditionalFormatting sqref="D9">
    <cfRule type="cellIs" dxfId="5799" priority="6341" operator="lessThan">
      <formula>0</formula>
    </cfRule>
  </conditionalFormatting>
  <conditionalFormatting sqref="D9">
    <cfRule type="cellIs" dxfId="5798" priority="6340" operator="lessThan">
      <formula>0</formula>
    </cfRule>
  </conditionalFormatting>
  <conditionalFormatting sqref="D10">
    <cfRule type="cellIs" dxfId="5797" priority="6339" operator="lessThan">
      <formula>0</formula>
    </cfRule>
  </conditionalFormatting>
  <conditionalFormatting sqref="D9">
    <cfRule type="cellIs" dxfId="5796" priority="6338" operator="lessThan">
      <formula>0</formula>
    </cfRule>
  </conditionalFormatting>
  <conditionalFormatting sqref="D9">
    <cfRule type="cellIs" dxfId="5795" priority="6337" operator="lessThan">
      <formula>0</formula>
    </cfRule>
  </conditionalFormatting>
  <conditionalFormatting sqref="D9">
    <cfRule type="cellIs" dxfId="5794" priority="6336" operator="lessThan">
      <formula>0</formula>
    </cfRule>
  </conditionalFormatting>
  <conditionalFormatting sqref="D10">
    <cfRule type="cellIs" dxfId="5793" priority="6335" operator="lessThan">
      <formula>0</formula>
    </cfRule>
  </conditionalFormatting>
  <conditionalFormatting sqref="D10">
    <cfRule type="cellIs" dxfId="5792" priority="6334" operator="lessThan">
      <formula>0</formula>
    </cfRule>
  </conditionalFormatting>
  <conditionalFormatting sqref="D10">
    <cfRule type="cellIs" dxfId="5791" priority="6333" operator="lessThan">
      <formula>0</formula>
    </cfRule>
  </conditionalFormatting>
  <conditionalFormatting sqref="D9">
    <cfRule type="cellIs" dxfId="5790" priority="6332" operator="lessThan">
      <formula>0</formula>
    </cfRule>
  </conditionalFormatting>
  <conditionalFormatting sqref="D10">
    <cfRule type="cellIs" dxfId="5789" priority="6331" operator="lessThan">
      <formula>0</formula>
    </cfRule>
  </conditionalFormatting>
  <conditionalFormatting sqref="D10">
    <cfRule type="cellIs" dxfId="5788" priority="6330" operator="lessThan">
      <formula>0</formula>
    </cfRule>
  </conditionalFormatting>
  <conditionalFormatting sqref="D9">
    <cfRule type="cellIs" dxfId="5787" priority="6329" operator="lessThan">
      <formula>0</formula>
    </cfRule>
  </conditionalFormatting>
  <conditionalFormatting sqref="D10">
    <cfRule type="cellIs" dxfId="5786" priority="6328" operator="lessThan">
      <formula>0</formula>
    </cfRule>
  </conditionalFormatting>
  <conditionalFormatting sqref="D9">
    <cfRule type="cellIs" dxfId="5785" priority="6327" operator="lessThan">
      <formula>0</formula>
    </cfRule>
  </conditionalFormatting>
  <conditionalFormatting sqref="D9">
    <cfRule type="cellIs" dxfId="5784" priority="6326" operator="lessThan">
      <formula>0</formula>
    </cfRule>
  </conditionalFormatting>
  <conditionalFormatting sqref="D10">
    <cfRule type="cellIs" dxfId="5783" priority="6325" operator="lessThan">
      <formula>0</formula>
    </cfRule>
  </conditionalFormatting>
  <conditionalFormatting sqref="D10">
    <cfRule type="cellIs" dxfId="5782" priority="6324" operator="lessThan">
      <formula>0</formula>
    </cfRule>
  </conditionalFormatting>
  <conditionalFormatting sqref="D9">
    <cfRule type="cellIs" dxfId="5781" priority="6323" operator="lessThan">
      <formula>0</formula>
    </cfRule>
  </conditionalFormatting>
  <conditionalFormatting sqref="D10">
    <cfRule type="cellIs" dxfId="5780" priority="6322" operator="lessThan">
      <formula>0</formula>
    </cfRule>
  </conditionalFormatting>
  <conditionalFormatting sqref="D9">
    <cfRule type="cellIs" dxfId="5779" priority="6321" operator="lessThan">
      <formula>0</formula>
    </cfRule>
  </conditionalFormatting>
  <conditionalFormatting sqref="D9">
    <cfRule type="cellIs" dxfId="5778" priority="6320" operator="lessThan">
      <formula>0</formula>
    </cfRule>
  </conditionalFormatting>
  <conditionalFormatting sqref="D10">
    <cfRule type="cellIs" dxfId="5777" priority="6319" operator="lessThan">
      <formula>0</formula>
    </cfRule>
  </conditionalFormatting>
  <conditionalFormatting sqref="D9">
    <cfRule type="cellIs" dxfId="5776" priority="6318" operator="lessThan">
      <formula>0</formula>
    </cfRule>
  </conditionalFormatting>
  <conditionalFormatting sqref="D9">
    <cfRule type="cellIs" dxfId="5775" priority="6317" operator="lessThan">
      <formula>0</formula>
    </cfRule>
  </conditionalFormatting>
  <conditionalFormatting sqref="D9">
    <cfRule type="cellIs" dxfId="5774" priority="6316" operator="lessThan">
      <formula>0</formula>
    </cfRule>
  </conditionalFormatting>
  <conditionalFormatting sqref="D10">
    <cfRule type="cellIs" dxfId="5773" priority="6315" operator="lessThan">
      <formula>0</formula>
    </cfRule>
  </conditionalFormatting>
  <conditionalFormatting sqref="D10">
    <cfRule type="cellIs" dxfId="5772" priority="6314" operator="lessThan">
      <formula>0</formula>
    </cfRule>
  </conditionalFormatting>
  <conditionalFormatting sqref="D9">
    <cfRule type="cellIs" dxfId="5771" priority="6313" operator="lessThan">
      <formula>0</formula>
    </cfRule>
  </conditionalFormatting>
  <conditionalFormatting sqref="D10">
    <cfRule type="cellIs" dxfId="5770" priority="6312" operator="lessThan">
      <formula>0</formula>
    </cfRule>
  </conditionalFormatting>
  <conditionalFormatting sqref="D9">
    <cfRule type="cellIs" dxfId="5769" priority="6311" operator="lessThan">
      <formula>0</formula>
    </cfRule>
  </conditionalFormatting>
  <conditionalFormatting sqref="D9">
    <cfRule type="cellIs" dxfId="5768" priority="6310" operator="lessThan">
      <formula>0</formula>
    </cfRule>
  </conditionalFormatting>
  <conditionalFormatting sqref="D10">
    <cfRule type="cellIs" dxfId="5767" priority="6309" operator="lessThan">
      <formula>0</formula>
    </cfRule>
  </conditionalFormatting>
  <conditionalFormatting sqref="D9">
    <cfRule type="cellIs" dxfId="5766" priority="6308" operator="lessThan">
      <formula>0</formula>
    </cfRule>
  </conditionalFormatting>
  <conditionalFormatting sqref="D9">
    <cfRule type="cellIs" dxfId="5765" priority="6307" operator="lessThan">
      <formula>0</formula>
    </cfRule>
  </conditionalFormatting>
  <conditionalFormatting sqref="D9">
    <cfRule type="cellIs" dxfId="5764" priority="6306" operator="lessThan">
      <formula>0</formula>
    </cfRule>
  </conditionalFormatting>
  <conditionalFormatting sqref="D10">
    <cfRule type="cellIs" dxfId="5763" priority="6305" operator="lessThan">
      <formula>0</formula>
    </cfRule>
  </conditionalFormatting>
  <conditionalFormatting sqref="D9">
    <cfRule type="cellIs" dxfId="5762" priority="6304" operator="lessThan">
      <formula>0</formula>
    </cfRule>
  </conditionalFormatting>
  <conditionalFormatting sqref="D9">
    <cfRule type="cellIs" dxfId="5761" priority="6303" operator="lessThan">
      <formula>0</formula>
    </cfRule>
  </conditionalFormatting>
  <conditionalFormatting sqref="D9">
    <cfRule type="cellIs" dxfId="5760" priority="6302" operator="lessThan">
      <formula>0</formula>
    </cfRule>
  </conditionalFormatting>
  <conditionalFormatting sqref="D9">
    <cfRule type="cellIs" dxfId="5759" priority="6301" operator="lessThan">
      <formula>0</formula>
    </cfRule>
  </conditionalFormatting>
  <conditionalFormatting sqref="D10">
    <cfRule type="cellIs" dxfId="5758" priority="6300" operator="lessThan">
      <formula>0</formula>
    </cfRule>
  </conditionalFormatting>
  <conditionalFormatting sqref="D10">
    <cfRule type="cellIs" dxfId="5757" priority="6299" operator="lessThan">
      <formula>0</formula>
    </cfRule>
  </conditionalFormatting>
  <conditionalFormatting sqref="D10">
    <cfRule type="cellIs" dxfId="5756" priority="6298" operator="lessThan">
      <formula>0</formula>
    </cfRule>
  </conditionalFormatting>
  <conditionalFormatting sqref="D10">
    <cfRule type="cellIs" dxfId="5755" priority="6297" operator="lessThan">
      <formula>0</formula>
    </cfRule>
  </conditionalFormatting>
  <conditionalFormatting sqref="D9">
    <cfRule type="cellIs" dxfId="5754" priority="6296" operator="lessThan">
      <formula>0</formula>
    </cfRule>
  </conditionalFormatting>
  <conditionalFormatting sqref="D10">
    <cfRule type="cellIs" dxfId="5753" priority="6295" operator="lessThan">
      <formula>0</formula>
    </cfRule>
  </conditionalFormatting>
  <conditionalFormatting sqref="D10">
    <cfRule type="cellIs" dxfId="5752" priority="6294" operator="lessThan">
      <formula>0</formula>
    </cfRule>
  </conditionalFormatting>
  <conditionalFormatting sqref="D10">
    <cfRule type="cellIs" dxfId="5751" priority="6293" operator="lessThan">
      <formula>0</formula>
    </cfRule>
  </conditionalFormatting>
  <conditionalFormatting sqref="D9">
    <cfRule type="cellIs" dxfId="5750" priority="6292" operator="lessThan">
      <formula>0</formula>
    </cfRule>
  </conditionalFormatting>
  <conditionalFormatting sqref="D10">
    <cfRule type="cellIs" dxfId="5749" priority="6291" operator="lessThan">
      <formula>0</formula>
    </cfRule>
  </conditionalFormatting>
  <conditionalFormatting sqref="D10">
    <cfRule type="cellIs" dxfId="5748" priority="6290" operator="lessThan">
      <formula>0</formula>
    </cfRule>
  </conditionalFormatting>
  <conditionalFormatting sqref="D9">
    <cfRule type="cellIs" dxfId="5747" priority="6289" operator="lessThan">
      <formula>0</formula>
    </cfRule>
  </conditionalFormatting>
  <conditionalFormatting sqref="D10">
    <cfRule type="cellIs" dxfId="5746" priority="6288" operator="lessThan">
      <formula>0</formula>
    </cfRule>
  </conditionalFormatting>
  <conditionalFormatting sqref="D9">
    <cfRule type="cellIs" dxfId="5745" priority="6287" operator="lessThan">
      <formula>0</formula>
    </cfRule>
  </conditionalFormatting>
  <conditionalFormatting sqref="D9">
    <cfRule type="cellIs" dxfId="5744" priority="6286" operator="lessThan">
      <formula>0</formula>
    </cfRule>
  </conditionalFormatting>
  <conditionalFormatting sqref="D10">
    <cfRule type="cellIs" dxfId="5743" priority="6285" operator="lessThan">
      <formula>0</formula>
    </cfRule>
  </conditionalFormatting>
  <conditionalFormatting sqref="D10">
    <cfRule type="cellIs" dxfId="5742" priority="6284" operator="lessThan">
      <formula>0</formula>
    </cfRule>
  </conditionalFormatting>
  <conditionalFormatting sqref="D10">
    <cfRule type="cellIs" dxfId="5741" priority="6283" operator="lessThan">
      <formula>0</formula>
    </cfRule>
  </conditionalFormatting>
  <conditionalFormatting sqref="D9">
    <cfRule type="cellIs" dxfId="5740" priority="6282" operator="lessThan">
      <formula>0</formula>
    </cfRule>
  </conditionalFormatting>
  <conditionalFormatting sqref="D10">
    <cfRule type="cellIs" dxfId="5739" priority="6281" operator="lessThan">
      <formula>0</formula>
    </cfRule>
  </conditionalFormatting>
  <conditionalFormatting sqref="D10">
    <cfRule type="cellIs" dxfId="5738" priority="6280" operator="lessThan">
      <formula>0</formula>
    </cfRule>
  </conditionalFormatting>
  <conditionalFormatting sqref="D9">
    <cfRule type="cellIs" dxfId="5737" priority="6279" operator="lessThan">
      <formula>0</formula>
    </cfRule>
  </conditionalFormatting>
  <conditionalFormatting sqref="D10">
    <cfRule type="cellIs" dxfId="5736" priority="6278" operator="lessThan">
      <formula>0</formula>
    </cfRule>
  </conditionalFormatting>
  <conditionalFormatting sqref="D9">
    <cfRule type="cellIs" dxfId="5735" priority="6277" operator="lessThan">
      <formula>0</formula>
    </cfRule>
  </conditionalFormatting>
  <conditionalFormatting sqref="D9">
    <cfRule type="cellIs" dxfId="5734" priority="6276" operator="lessThan">
      <formula>0</formula>
    </cfRule>
  </conditionalFormatting>
  <conditionalFormatting sqref="D10">
    <cfRule type="cellIs" dxfId="5733" priority="6275" operator="lessThan">
      <formula>0</formula>
    </cfRule>
  </conditionalFormatting>
  <conditionalFormatting sqref="D10">
    <cfRule type="cellIs" dxfId="5732" priority="6274" operator="lessThan">
      <formula>0</formula>
    </cfRule>
  </conditionalFormatting>
  <conditionalFormatting sqref="D9">
    <cfRule type="cellIs" dxfId="5731" priority="6273" operator="lessThan">
      <formula>0</formula>
    </cfRule>
  </conditionalFormatting>
  <conditionalFormatting sqref="D10">
    <cfRule type="cellIs" dxfId="5730" priority="6272" operator="lessThan">
      <formula>0</formula>
    </cfRule>
  </conditionalFormatting>
  <conditionalFormatting sqref="D9">
    <cfRule type="cellIs" dxfId="5729" priority="6271" operator="lessThan">
      <formula>0</formula>
    </cfRule>
  </conditionalFormatting>
  <conditionalFormatting sqref="D9">
    <cfRule type="cellIs" dxfId="5728" priority="6270" operator="lessThan">
      <formula>0</formula>
    </cfRule>
  </conditionalFormatting>
  <conditionalFormatting sqref="D10">
    <cfRule type="cellIs" dxfId="5727" priority="6269" operator="lessThan">
      <formula>0</formula>
    </cfRule>
  </conditionalFormatting>
  <conditionalFormatting sqref="D9">
    <cfRule type="cellIs" dxfId="5726" priority="6268" operator="lessThan">
      <formula>0</formula>
    </cfRule>
  </conditionalFormatting>
  <conditionalFormatting sqref="D9">
    <cfRule type="cellIs" dxfId="5725" priority="6267" operator="lessThan">
      <formula>0</formula>
    </cfRule>
  </conditionalFormatting>
  <conditionalFormatting sqref="D9">
    <cfRule type="cellIs" dxfId="5724" priority="6266" operator="lessThan">
      <formula>0</formula>
    </cfRule>
  </conditionalFormatting>
  <conditionalFormatting sqref="D10">
    <cfRule type="cellIs" dxfId="5723" priority="6265" operator="lessThan">
      <formula>0</formula>
    </cfRule>
  </conditionalFormatting>
  <conditionalFormatting sqref="D10">
    <cfRule type="cellIs" dxfId="5722" priority="6264" operator="lessThan">
      <formula>0</formula>
    </cfRule>
  </conditionalFormatting>
  <conditionalFormatting sqref="D10">
    <cfRule type="cellIs" dxfId="5721" priority="6263" operator="lessThan">
      <formula>0</formula>
    </cfRule>
  </conditionalFormatting>
  <conditionalFormatting sqref="D9">
    <cfRule type="cellIs" dxfId="5720" priority="6262" operator="lessThan">
      <formula>0</formula>
    </cfRule>
  </conditionalFormatting>
  <conditionalFormatting sqref="D10">
    <cfRule type="cellIs" dxfId="5719" priority="6261" operator="lessThan">
      <formula>0</formula>
    </cfRule>
  </conditionalFormatting>
  <conditionalFormatting sqref="D10">
    <cfRule type="cellIs" dxfId="5718" priority="6260" operator="lessThan">
      <formula>0</formula>
    </cfRule>
  </conditionalFormatting>
  <conditionalFormatting sqref="D9">
    <cfRule type="cellIs" dxfId="5717" priority="6259" operator="lessThan">
      <formula>0</formula>
    </cfRule>
  </conditionalFormatting>
  <conditionalFormatting sqref="D10">
    <cfRule type="cellIs" dxfId="5716" priority="6258" operator="lessThan">
      <formula>0</formula>
    </cfRule>
  </conditionalFormatting>
  <conditionalFormatting sqref="D9">
    <cfRule type="cellIs" dxfId="5715" priority="6257" operator="lessThan">
      <formula>0</formula>
    </cfRule>
  </conditionalFormatting>
  <conditionalFormatting sqref="D9">
    <cfRule type="cellIs" dxfId="5714" priority="6256" operator="lessThan">
      <formula>0</formula>
    </cfRule>
  </conditionalFormatting>
  <conditionalFormatting sqref="D10">
    <cfRule type="cellIs" dxfId="5713" priority="6255" operator="lessThan">
      <formula>0</formula>
    </cfRule>
  </conditionalFormatting>
  <conditionalFormatting sqref="D10">
    <cfRule type="cellIs" dxfId="5712" priority="6254" operator="lessThan">
      <formula>0</formula>
    </cfRule>
  </conditionalFormatting>
  <conditionalFormatting sqref="D9">
    <cfRule type="cellIs" dxfId="5711" priority="6253" operator="lessThan">
      <formula>0</formula>
    </cfRule>
  </conditionalFormatting>
  <conditionalFormatting sqref="D10">
    <cfRule type="cellIs" dxfId="5710" priority="6252" operator="lessThan">
      <formula>0</formula>
    </cfRule>
  </conditionalFormatting>
  <conditionalFormatting sqref="D9">
    <cfRule type="cellIs" dxfId="5709" priority="6251" operator="lessThan">
      <formula>0</formula>
    </cfRule>
  </conditionalFormatting>
  <conditionalFormatting sqref="D9">
    <cfRule type="cellIs" dxfId="5708" priority="6250" operator="lessThan">
      <formula>0</formula>
    </cfRule>
  </conditionalFormatting>
  <conditionalFormatting sqref="D10">
    <cfRule type="cellIs" dxfId="5707" priority="6249" operator="lessThan">
      <formula>0</formula>
    </cfRule>
  </conditionalFormatting>
  <conditionalFormatting sqref="D9">
    <cfRule type="cellIs" dxfId="5706" priority="6248" operator="lessThan">
      <formula>0</formula>
    </cfRule>
  </conditionalFormatting>
  <conditionalFormatting sqref="D9">
    <cfRule type="cellIs" dxfId="5705" priority="6247" operator="lessThan">
      <formula>0</formula>
    </cfRule>
  </conditionalFormatting>
  <conditionalFormatting sqref="D9">
    <cfRule type="cellIs" dxfId="5704" priority="6246" operator="lessThan">
      <formula>0</formula>
    </cfRule>
  </conditionalFormatting>
  <conditionalFormatting sqref="D10">
    <cfRule type="cellIs" dxfId="5703" priority="6245" operator="lessThan">
      <formula>0</formula>
    </cfRule>
  </conditionalFormatting>
  <conditionalFormatting sqref="D10">
    <cfRule type="cellIs" dxfId="5702" priority="6244" operator="lessThan">
      <formula>0</formula>
    </cfRule>
  </conditionalFormatting>
  <conditionalFormatting sqref="D9">
    <cfRule type="cellIs" dxfId="5701" priority="6243" operator="lessThan">
      <formula>0</formula>
    </cfRule>
  </conditionalFormatting>
  <conditionalFormatting sqref="D10">
    <cfRule type="cellIs" dxfId="5700" priority="6242" operator="lessThan">
      <formula>0</formula>
    </cfRule>
  </conditionalFormatting>
  <conditionalFormatting sqref="D9">
    <cfRule type="cellIs" dxfId="5699" priority="6241" operator="lessThan">
      <formula>0</formula>
    </cfRule>
  </conditionalFormatting>
  <conditionalFormatting sqref="D9">
    <cfRule type="cellIs" dxfId="5698" priority="6240" operator="lessThan">
      <formula>0</formula>
    </cfRule>
  </conditionalFormatting>
  <conditionalFormatting sqref="D10">
    <cfRule type="cellIs" dxfId="5697" priority="6239" operator="lessThan">
      <formula>0</formula>
    </cfRule>
  </conditionalFormatting>
  <conditionalFormatting sqref="D9">
    <cfRule type="cellIs" dxfId="5696" priority="6238" operator="lessThan">
      <formula>0</formula>
    </cfRule>
  </conditionalFormatting>
  <conditionalFormatting sqref="D9">
    <cfRule type="cellIs" dxfId="5695" priority="6237" operator="lessThan">
      <formula>0</formula>
    </cfRule>
  </conditionalFormatting>
  <conditionalFormatting sqref="D9">
    <cfRule type="cellIs" dxfId="5694" priority="6236" operator="lessThan">
      <formula>0</formula>
    </cfRule>
  </conditionalFormatting>
  <conditionalFormatting sqref="D10">
    <cfRule type="cellIs" dxfId="5693" priority="6235" operator="lessThan">
      <formula>0</formula>
    </cfRule>
  </conditionalFormatting>
  <conditionalFormatting sqref="D9">
    <cfRule type="cellIs" dxfId="5692" priority="6234" operator="lessThan">
      <formula>0</formula>
    </cfRule>
  </conditionalFormatting>
  <conditionalFormatting sqref="D9">
    <cfRule type="cellIs" dxfId="5691" priority="6233" operator="lessThan">
      <formula>0</formula>
    </cfRule>
  </conditionalFormatting>
  <conditionalFormatting sqref="D9">
    <cfRule type="cellIs" dxfId="5690" priority="6232" operator="lessThan">
      <formula>0</formula>
    </cfRule>
  </conditionalFormatting>
  <conditionalFormatting sqref="D9">
    <cfRule type="cellIs" dxfId="5689" priority="6231" operator="lessThan">
      <formula>0</formula>
    </cfRule>
  </conditionalFormatting>
  <conditionalFormatting sqref="D10">
    <cfRule type="cellIs" dxfId="5688" priority="6230" operator="lessThan">
      <formula>0</formula>
    </cfRule>
  </conditionalFormatting>
  <conditionalFormatting sqref="D10">
    <cfRule type="cellIs" dxfId="5687" priority="6229" operator="lessThan">
      <formula>0</formula>
    </cfRule>
  </conditionalFormatting>
  <conditionalFormatting sqref="D10">
    <cfRule type="cellIs" dxfId="5686" priority="6228" operator="lessThan">
      <formula>0</formula>
    </cfRule>
  </conditionalFormatting>
  <conditionalFormatting sqref="D9">
    <cfRule type="cellIs" dxfId="5685" priority="6227" operator="lessThan">
      <formula>0</formula>
    </cfRule>
  </conditionalFormatting>
  <conditionalFormatting sqref="D10">
    <cfRule type="cellIs" dxfId="5684" priority="6226" operator="lessThan">
      <formula>0</formula>
    </cfRule>
  </conditionalFormatting>
  <conditionalFormatting sqref="D10">
    <cfRule type="cellIs" dxfId="5683" priority="6225" operator="lessThan">
      <formula>0</formula>
    </cfRule>
  </conditionalFormatting>
  <conditionalFormatting sqref="D9">
    <cfRule type="cellIs" dxfId="5682" priority="6224" operator="lessThan">
      <formula>0</formula>
    </cfRule>
  </conditionalFormatting>
  <conditionalFormatting sqref="D10">
    <cfRule type="cellIs" dxfId="5681" priority="6223" operator="lessThan">
      <formula>0</formula>
    </cfRule>
  </conditionalFormatting>
  <conditionalFormatting sqref="D9">
    <cfRule type="cellIs" dxfId="5680" priority="6222" operator="lessThan">
      <formula>0</formula>
    </cfRule>
  </conditionalFormatting>
  <conditionalFormatting sqref="D9">
    <cfRule type="cellIs" dxfId="5679" priority="6221" operator="lessThan">
      <formula>0</formula>
    </cfRule>
  </conditionalFormatting>
  <conditionalFormatting sqref="D10">
    <cfRule type="cellIs" dxfId="5678" priority="6220" operator="lessThan">
      <formula>0</formula>
    </cfRule>
  </conditionalFormatting>
  <conditionalFormatting sqref="D10">
    <cfRule type="cellIs" dxfId="5677" priority="6219" operator="lessThan">
      <formula>0</formula>
    </cfRule>
  </conditionalFormatting>
  <conditionalFormatting sqref="D9">
    <cfRule type="cellIs" dxfId="5676" priority="6218" operator="lessThan">
      <formula>0</formula>
    </cfRule>
  </conditionalFormatting>
  <conditionalFormatting sqref="D10">
    <cfRule type="cellIs" dxfId="5675" priority="6217" operator="lessThan">
      <formula>0</formula>
    </cfRule>
  </conditionalFormatting>
  <conditionalFormatting sqref="D9">
    <cfRule type="cellIs" dxfId="5674" priority="6216" operator="lessThan">
      <formula>0</formula>
    </cfRule>
  </conditionalFormatting>
  <conditionalFormatting sqref="D9">
    <cfRule type="cellIs" dxfId="5673" priority="6215" operator="lessThan">
      <formula>0</formula>
    </cfRule>
  </conditionalFormatting>
  <conditionalFormatting sqref="D10">
    <cfRule type="cellIs" dxfId="5672" priority="6214" operator="lessThan">
      <formula>0</formula>
    </cfRule>
  </conditionalFormatting>
  <conditionalFormatting sqref="D9">
    <cfRule type="cellIs" dxfId="5671" priority="6213" operator="lessThan">
      <formula>0</formula>
    </cfRule>
  </conditionalFormatting>
  <conditionalFormatting sqref="D9">
    <cfRule type="cellIs" dxfId="5670" priority="6212" operator="lessThan">
      <formula>0</formula>
    </cfRule>
  </conditionalFormatting>
  <conditionalFormatting sqref="D9">
    <cfRule type="cellIs" dxfId="5669" priority="6211" operator="lessThan">
      <formula>0</formula>
    </cfRule>
  </conditionalFormatting>
  <conditionalFormatting sqref="D10">
    <cfRule type="cellIs" dxfId="5668" priority="6210" operator="lessThan">
      <formula>0</formula>
    </cfRule>
  </conditionalFormatting>
  <conditionalFormatting sqref="D10">
    <cfRule type="cellIs" dxfId="5667" priority="6209" operator="lessThan">
      <formula>0</formula>
    </cfRule>
  </conditionalFormatting>
  <conditionalFormatting sqref="D9">
    <cfRule type="cellIs" dxfId="5666" priority="6208" operator="lessThan">
      <formula>0</formula>
    </cfRule>
  </conditionalFormatting>
  <conditionalFormatting sqref="D10">
    <cfRule type="cellIs" dxfId="5665" priority="6207" operator="lessThan">
      <formula>0</formula>
    </cfRule>
  </conditionalFormatting>
  <conditionalFormatting sqref="D9">
    <cfRule type="cellIs" dxfId="5664" priority="6206" operator="lessThan">
      <formula>0</formula>
    </cfRule>
  </conditionalFormatting>
  <conditionalFormatting sqref="D9">
    <cfRule type="cellIs" dxfId="5663" priority="6205" operator="lessThan">
      <formula>0</formula>
    </cfRule>
  </conditionalFormatting>
  <conditionalFormatting sqref="D10">
    <cfRule type="cellIs" dxfId="5662" priority="6204" operator="lessThan">
      <formula>0</formula>
    </cfRule>
  </conditionalFormatting>
  <conditionalFormatting sqref="D9">
    <cfRule type="cellIs" dxfId="5661" priority="6203" operator="lessThan">
      <formula>0</formula>
    </cfRule>
  </conditionalFormatting>
  <conditionalFormatting sqref="D9">
    <cfRule type="cellIs" dxfId="5660" priority="6202" operator="lessThan">
      <formula>0</formula>
    </cfRule>
  </conditionalFormatting>
  <conditionalFormatting sqref="D9">
    <cfRule type="cellIs" dxfId="5659" priority="6201" operator="lessThan">
      <formula>0</formula>
    </cfRule>
  </conditionalFormatting>
  <conditionalFormatting sqref="D10">
    <cfRule type="cellIs" dxfId="5658" priority="6200" operator="lessThan">
      <formula>0</formula>
    </cfRule>
  </conditionalFormatting>
  <conditionalFormatting sqref="D9">
    <cfRule type="cellIs" dxfId="5657" priority="6199" operator="lessThan">
      <formula>0</formula>
    </cfRule>
  </conditionalFormatting>
  <conditionalFormatting sqref="D9">
    <cfRule type="cellIs" dxfId="5656" priority="6198" operator="lessThan">
      <formula>0</formula>
    </cfRule>
  </conditionalFormatting>
  <conditionalFormatting sqref="D9">
    <cfRule type="cellIs" dxfId="5655" priority="6197" operator="lessThan">
      <formula>0</formula>
    </cfRule>
  </conditionalFormatting>
  <conditionalFormatting sqref="D9">
    <cfRule type="cellIs" dxfId="5654" priority="6196" operator="lessThan">
      <formula>0</formula>
    </cfRule>
  </conditionalFormatting>
  <conditionalFormatting sqref="D10">
    <cfRule type="cellIs" dxfId="5653" priority="6195" operator="lessThan">
      <formula>0</formula>
    </cfRule>
  </conditionalFormatting>
  <conditionalFormatting sqref="D10">
    <cfRule type="cellIs" dxfId="5652" priority="6194" operator="lessThan">
      <formula>0</formula>
    </cfRule>
  </conditionalFormatting>
  <conditionalFormatting sqref="D9">
    <cfRule type="cellIs" dxfId="5651" priority="6193" operator="lessThan">
      <formula>0</formula>
    </cfRule>
  </conditionalFormatting>
  <conditionalFormatting sqref="D10">
    <cfRule type="cellIs" dxfId="5650" priority="6192" operator="lessThan">
      <formula>0</formula>
    </cfRule>
  </conditionalFormatting>
  <conditionalFormatting sqref="D9">
    <cfRule type="cellIs" dxfId="5649" priority="6191" operator="lessThan">
      <formula>0</formula>
    </cfRule>
  </conditionalFormatting>
  <conditionalFormatting sqref="D9">
    <cfRule type="cellIs" dxfId="5648" priority="6190" operator="lessThan">
      <formula>0</formula>
    </cfRule>
  </conditionalFormatting>
  <conditionalFormatting sqref="D10">
    <cfRule type="cellIs" dxfId="5647" priority="6189" operator="lessThan">
      <formula>0</formula>
    </cfRule>
  </conditionalFormatting>
  <conditionalFormatting sqref="D9">
    <cfRule type="cellIs" dxfId="5646" priority="6188" operator="lessThan">
      <formula>0</formula>
    </cfRule>
  </conditionalFormatting>
  <conditionalFormatting sqref="D9">
    <cfRule type="cellIs" dxfId="5645" priority="6187" operator="lessThan">
      <formula>0</formula>
    </cfRule>
  </conditionalFormatting>
  <conditionalFormatting sqref="D9">
    <cfRule type="cellIs" dxfId="5644" priority="6186" operator="lessThan">
      <formula>0</formula>
    </cfRule>
  </conditionalFormatting>
  <conditionalFormatting sqref="D10">
    <cfRule type="cellIs" dxfId="5643" priority="6185" operator="lessThan">
      <formula>0</formula>
    </cfRule>
  </conditionalFormatting>
  <conditionalFormatting sqref="D9">
    <cfRule type="cellIs" dxfId="5642" priority="6184" operator="lessThan">
      <formula>0</formula>
    </cfRule>
  </conditionalFormatting>
  <conditionalFormatting sqref="D9">
    <cfRule type="cellIs" dxfId="5641" priority="6183" operator="lessThan">
      <formula>0</formula>
    </cfRule>
  </conditionalFormatting>
  <conditionalFormatting sqref="D9">
    <cfRule type="cellIs" dxfId="5640" priority="6182" operator="lessThan">
      <formula>0</formula>
    </cfRule>
  </conditionalFormatting>
  <conditionalFormatting sqref="D9">
    <cfRule type="cellIs" dxfId="5639" priority="6181" operator="lessThan">
      <formula>0</formula>
    </cfRule>
  </conditionalFormatting>
  <conditionalFormatting sqref="D10">
    <cfRule type="cellIs" dxfId="5638" priority="6180" operator="lessThan">
      <formula>0</formula>
    </cfRule>
  </conditionalFormatting>
  <conditionalFormatting sqref="D9">
    <cfRule type="cellIs" dxfId="5637" priority="6179" operator="lessThan">
      <formula>0</formula>
    </cfRule>
  </conditionalFormatting>
  <conditionalFormatting sqref="D9">
    <cfRule type="cellIs" dxfId="5636" priority="6178" operator="lessThan">
      <formula>0</formula>
    </cfRule>
  </conditionalFormatting>
  <conditionalFormatting sqref="D9">
    <cfRule type="cellIs" dxfId="5635" priority="6177" operator="lessThan">
      <formula>0</formula>
    </cfRule>
  </conditionalFormatting>
  <conditionalFormatting sqref="D9">
    <cfRule type="cellIs" dxfId="5634" priority="6176" operator="lessThan">
      <formula>0</formula>
    </cfRule>
  </conditionalFormatting>
  <conditionalFormatting sqref="D9">
    <cfRule type="cellIs" dxfId="5633" priority="6175" operator="lessThan">
      <formula>0</formula>
    </cfRule>
  </conditionalFormatting>
  <conditionalFormatting sqref="D10">
    <cfRule type="cellIs" dxfId="5632" priority="6174" operator="lessThan">
      <formula>0</formula>
    </cfRule>
  </conditionalFormatting>
  <conditionalFormatting sqref="D10">
    <cfRule type="cellIs" dxfId="5631" priority="6173" operator="lessThan">
      <formula>0</formula>
    </cfRule>
  </conditionalFormatting>
  <conditionalFormatting sqref="D10">
    <cfRule type="cellIs" dxfId="5630" priority="6172" operator="lessThan">
      <formula>0</formula>
    </cfRule>
  </conditionalFormatting>
  <conditionalFormatting sqref="D10">
    <cfRule type="cellIs" dxfId="5629" priority="6171" operator="lessThan">
      <formula>0</formula>
    </cfRule>
  </conditionalFormatting>
  <conditionalFormatting sqref="D10">
    <cfRule type="cellIs" dxfId="5628" priority="6170" operator="lessThan">
      <formula>0</formula>
    </cfRule>
  </conditionalFormatting>
  <conditionalFormatting sqref="D9">
    <cfRule type="cellIs" dxfId="5627" priority="6169" operator="lessThan">
      <formula>0</formula>
    </cfRule>
  </conditionalFormatting>
  <conditionalFormatting sqref="D10">
    <cfRule type="cellIs" dxfId="5626" priority="6168" operator="lessThan">
      <formula>0</formula>
    </cfRule>
  </conditionalFormatting>
  <conditionalFormatting sqref="D10">
    <cfRule type="cellIs" dxfId="5625" priority="6167" operator="lessThan">
      <formula>0</formula>
    </cfRule>
  </conditionalFormatting>
  <conditionalFormatting sqref="D10">
    <cfRule type="cellIs" dxfId="5624" priority="6166" operator="lessThan">
      <formula>0</formula>
    </cfRule>
  </conditionalFormatting>
  <conditionalFormatting sqref="D10">
    <cfRule type="cellIs" dxfId="5623" priority="6165" operator="lessThan">
      <formula>0</formula>
    </cfRule>
  </conditionalFormatting>
  <conditionalFormatting sqref="D9">
    <cfRule type="cellIs" dxfId="5622" priority="6164" operator="lessThan">
      <formula>0</formula>
    </cfRule>
  </conditionalFormatting>
  <conditionalFormatting sqref="D10">
    <cfRule type="cellIs" dxfId="5621" priority="6163" operator="lessThan">
      <formula>0</formula>
    </cfRule>
  </conditionalFormatting>
  <conditionalFormatting sqref="D10">
    <cfRule type="cellIs" dxfId="5620" priority="6162" operator="lessThan">
      <formula>0</formula>
    </cfRule>
  </conditionalFormatting>
  <conditionalFormatting sqref="D10">
    <cfRule type="cellIs" dxfId="5619" priority="6161" operator="lessThan">
      <formula>0</formula>
    </cfRule>
  </conditionalFormatting>
  <conditionalFormatting sqref="D9">
    <cfRule type="cellIs" dxfId="5618" priority="6160" operator="lessThan">
      <formula>0</formula>
    </cfRule>
  </conditionalFormatting>
  <conditionalFormatting sqref="D10">
    <cfRule type="cellIs" dxfId="5617" priority="6159" operator="lessThan">
      <formula>0</formula>
    </cfRule>
  </conditionalFormatting>
  <conditionalFormatting sqref="D10">
    <cfRule type="cellIs" dxfId="5616" priority="6158" operator="lessThan">
      <formula>0</formula>
    </cfRule>
  </conditionalFormatting>
  <conditionalFormatting sqref="D9">
    <cfRule type="cellIs" dxfId="5615" priority="6157" operator="lessThan">
      <formula>0</formula>
    </cfRule>
  </conditionalFormatting>
  <conditionalFormatting sqref="D10">
    <cfRule type="cellIs" dxfId="5614" priority="6156" operator="lessThan">
      <formula>0</formula>
    </cfRule>
  </conditionalFormatting>
  <conditionalFormatting sqref="D9">
    <cfRule type="cellIs" dxfId="5613" priority="6155" operator="lessThan">
      <formula>0</formula>
    </cfRule>
  </conditionalFormatting>
  <conditionalFormatting sqref="D9">
    <cfRule type="cellIs" dxfId="5612" priority="6154" operator="lessThan">
      <formula>0</formula>
    </cfRule>
  </conditionalFormatting>
  <conditionalFormatting sqref="D10">
    <cfRule type="cellIs" dxfId="5611" priority="6153" operator="lessThan">
      <formula>0</formula>
    </cfRule>
  </conditionalFormatting>
  <conditionalFormatting sqref="D10">
    <cfRule type="cellIs" dxfId="5610" priority="6152" operator="lessThan">
      <formula>0</formula>
    </cfRule>
  </conditionalFormatting>
  <conditionalFormatting sqref="D10">
    <cfRule type="cellIs" dxfId="5609" priority="6151" operator="lessThan">
      <formula>0</formula>
    </cfRule>
  </conditionalFormatting>
  <conditionalFormatting sqref="D10">
    <cfRule type="cellIs" dxfId="5608" priority="6150" operator="lessThan">
      <formula>0</formula>
    </cfRule>
  </conditionalFormatting>
  <conditionalFormatting sqref="D9">
    <cfRule type="cellIs" dxfId="5607" priority="6149" operator="lessThan">
      <formula>0</formula>
    </cfRule>
  </conditionalFormatting>
  <conditionalFormatting sqref="D10">
    <cfRule type="cellIs" dxfId="5606" priority="6148" operator="lessThan">
      <formula>0</formula>
    </cfRule>
  </conditionalFormatting>
  <conditionalFormatting sqref="D10">
    <cfRule type="cellIs" dxfId="5605" priority="6147" operator="lessThan">
      <formula>0</formula>
    </cfRule>
  </conditionalFormatting>
  <conditionalFormatting sqref="D10">
    <cfRule type="cellIs" dxfId="5604" priority="6146" operator="lessThan">
      <formula>0</formula>
    </cfRule>
  </conditionalFormatting>
  <conditionalFormatting sqref="D9">
    <cfRule type="cellIs" dxfId="5603" priority="6145" operator="lessThan">
      <formula>0</formula>
    </cfRule>
  </conditionalFormatting>
  <conditionalFormatting sqref="D10">
    <cfRule type="cellIs" dxfId="5602" priority="6144" operator="lessThan">
      <formula>0</formula>
    </cfRule>
  </conditionalFormatting>
  <conditionalFormatting sqref="D10">
    <cfRule type="cellIs" dxfId="5601" priority="6143" operator="lessThan">
      <formula>0</formula>
    </cfRule>
  </conditionalFormatting>
  <conditionalFormatting sqref="D9">
    <cfRule type="cellIs" dxfId="5600" priority="6142" operator="lessThan">
      <formula>0</formula>
    </cfRule>
  </conditionalFormatting>
  <conditionalFormatting sqref="D10">
    <cfRule type="cellIs" dxfId="5599" priority="6141" operator="lessThan">
      <formula>0</formula>
    </cfRule>
  </conditionalFormatting>
  <conditionalFormatting sqref="D9">
    <cfRule type="cellIs" dxfId="5598" priority="6140" operator="lessThan">
      <formula>0</formula>
    </cfRule>
  </conditionalFormatting>
  <conditionalFormatting sqref="D9">
    <cfRule type="cellIs" dxfId="5597" priority="6139" operator="lessThan">
      <formula>0</formula>
    </cfRule>
  </conditionalFormatting>
  <conditionalFormatting sqref="D10">
    <cfRule type="cellIs" dxfId="5596" priority="6138" operator="lessThan">
      <formula>0</formula>
    </cfRule>
  </conditionalFormatting>
  <conditionalFormatting sqref="D10">
    <cfRule type="cellIs" dxfId="5595" priority="6137" operator="lessThan">
      <formula>0</formula>
    </cfRule>
  </conditionalFormatting>
  <conditionalFormatting sqref="D10">
    <cfRule type="cellIs" dxfId="5594" priority="6136" operator="lessThan">
      <formula>0</formula>
    </cfRule>
  </conditionalFormatting>
  <conditionalFormatting sqref="D9">
    <cfRule type="cellIs" dxfId="5593" priority="6135" operator="lessThan">
      <formula>0</formula>
    </cfRule>
  </conditionalFormatting>
  <conditionalFormatting sqref="D10">
    <cfRule type="cellIs" dxfId="5592" priority="6134" operator="lessThan">
      <formula>0</formula>
    </cfRule>
  </conditionalFormatting>
  <conditionalFormatting sqref="D10">
    <cfRule type="cellIs" dxfId="5591" priority="6133" operator="lessThan">
      <formula>0</formula>
    </cfRule>
  </conditionalFormatting>
  <conditionalFormatting sqref="D9">
    <cfRule type="cellIs" dxfId="5590" priority="6132" operator="lessThan">
      <formula>0</formula>
    </cfRule>
  </conditionalFormatting>
  <conditionalFormatting sqref="D10">
    <cfRule type="cellIs" dxfId="5589" priority="6131" operator="lessThan">
      <formula>0</formula>
    </cfRule>
  </conditionalFormatting>
  <conditionalFormatting sqref="D9">
    <cfRule type="cellIs" dxfId="5588" priority="6130" operator="lessThan">
      <formula>0</formula>
    </cfRule>
  </conditionalFormatting>
  <conditionalFormatting sqref="D9">
    <cfRule type="cellIs" dxfId="5587" priority="6129" operator="lessThan">
      <formula>0</formula>
    </cfRule>
  </conditionalFormatting>
  <conditionalFormatting sqref="D10">
    <cfRule type="cellIs" dxfId="5586" priority="6128" operator="lessThan">
      <formula>0</formula>
    </cfRule>
  </conditionalFormatting>
  <conditionalFormatting sqref="D10">
    <cfRule type="cellIs" dxfId="5585" priority="6127" operator="lessThan">
      <formula>0</formula>
    </cfRule>
  </conditionalFormatting>
  <conditionalFormatting sqref="D9">
    <cfRule type="cellIs" dxfId="5584" priority="6126" operator="lessThan">
      <formula>0</formula>
    </cfRule>
  </conditionalFormatting>
  <conditionalFormatting sqref="D10">
    <cfRule type="cellIs" dxfId="5583" priority="6125" operator="lessThan">
      <formula>0</formula>
    </cfRule>
  </conditionalFormatting>
  <conditionalFormatting sqref="D9">
    <cfRule type="cellIs" dxfId="5582" priority="6124" operator="lessThan">
      <formula>0</formula>
    </cfRule>
  </conditionalFormatting>
  <conditionalFormatting sqref="D9">
    <cfRule type="cellIs" dxfId="5581" priority="6123" operator="lessThan">
      <formula>0</formula>
    </cfRule>
  </conditionalFormatting>
  <conditionalFormatting sqref="D10">
    <cfRule type="cellIs" dxfId="5580" priority="6122" operator="lessThan">
      <formula>0</formula>
    </cfRule>
  </conditionalFormatting>
  <conditionalFormatting sqref="D9">
    <cfRule type="cellIs" dxfId="5579" priority="6121" operator="lessThan">
      <formula>0</formula>
    </cfRule>
  </conditionalFormatting>
  <conditionalFormatting sqref="D9">
    <cfRule type="cellIs" dxfId="5578" priority="6120" operator="lessThan">
      <formula>0</formula>
    </cfRule>
  </conditionalFormatting>
  <conditionalFormatting sqref="D9">
    <cfRule type="cellIs" dxfId="5577" priority="6119" operator="lessThan">
      <formula>0</formula>
    </cfRule>
  </conditionalFormatting>
  <conditionalFormatting sqref="D10">
    <cfRule type="cellIs" dxfId="5576" priority="6118" operator="lessThan">
      <formula>0</formula>
    </cfRule>
  </conditionalFormatting>
  <conditionalFormatting sqref="D10">
    <cfRule type="cellIs" dxfId="5575" priority="6117" operator="lessThan">
      <formula>0</formula>
    </cfRule>
  </conditionalFormatting>
  <conditionalFormatting sqref="D10">
    <cfRule type="cellIs" dxfId="5574" priority="6116" operator="lessThan">
      <formula>0</formula>
    </cfRule>
  </conditionalFormatting>
  <conditionalFormatting sqref="D10">
    <cfRule type="cellIs" dxfId="5573" priority="6115" operator="lessThan">
      <formula>0</formula>
    </cfRule>
  </conditionalFormatting>
  <conditionalFormatting sqref="D9">
    <cfRule type="cellIs" dxfId="5572" priority="6114" operator="lessThan">
      <formula>0</formula>
    </cfRule>
  </conditionalFormatting>
  <conditionalFormatting sqref="D10">
    <cfRule type="cellIs" dxfId="5571" priority="6113" operator="lessThan">
      <formula>0</formula>
    </cfRule>
  </conditionalFormatting>
  <conditionalFormatting sqref="D10">
    <cfRule type="cellIs" dxfId="5570" priority="6112" operator="lessThan">
      <formula>0</formula>
    </cfRule>
  </conditionalFormatting>
  <conditionalFormatting sqref="D10">
    <cfRule type="cellIs" dxfId="5569" priority="6111" operator="lessThan">
      <formula>0</formula>
    </cfRule>
  </conditionalFormatting>
  <conditionalFormatting sqref="D9">
    <cfRule type="cellIs" dxfId="5568" priority="6110" operator="lessThan">
      <formula>0</formula>
    </cfRule>
  </conditionalFormatting>
  <conditionalFormatting sqref="D10">
    <cfRule type="cellIs" dxfId="5567" priority="6109" operator="lessThan">
      <formula>0</formula>
    </cfRule>
  </conditionalFormatting>
  <conditionalFormatting sqref="D10">
    <cfRule type="cellIs" dxfId="5566" priority="6108" operator="lessThan">
      <formula>0</formula>
    </cfRule>
  </conditionalFormatting>
  <conditionalFormatting sqref="D9">
    <cfRule type="cellIs" dxfId="5565" priority="6107" operator="lessThan">
      <formula>0</formula>
    </cfRule>
  </conditionalFormatting>
  <conditionalFormatting sqref="D10">
    <cfRule type="cellIs" dxfId="5564" priority="6106" operator="lessThan">
      <formula>0</formula>
    </cfRule>
  </conditionalFormatting>
  <conditionalFormatting sqref="D9">
    <cfRule type="cellIs" dxfId="5563" priority="6105" operator="lessThan">
      <formula>0</formula>
    </cfRule>
  </conditionalFormatting>
  <conditionalFormatting sqref="D9">
    <cfRule type="cellIs" dxfId="5562" priority="6104" operator="lessThan">
      <formula>0</formula>
    </cfRule>
  </conditionalFormatting>
  <conditionalFormatting sqref="D10">
    <cfRule type="cellIs" dxfId="5561" priority="6103" operator="lessThan">
      <formula>0</formula>
    </cfRule>
  </conditionalFormatting>
  <conditionalFormatting sqref="D10">
    <cfRule type="cellIs" dxfId="5560" priority="6102" operator="lessThan">
      <formula>0</formula>
    </cfRule>
  </conditionalFormatting>
  <conditionalFormatting sqref="D10">
    <cfRule type="cellIs" dxfId="5559" priority="6101" operator="lessThan">
      <formula>0</formula>
    </cfRule>
  </conditionalFormatting>
  <conditionalFormatting sqref="D9">
    <cfRule type="cellIs" dxfId="5558" priority="6100" operator="lessThan">
      <formula>0</formula>
    </cfRule>
  </conditionalFormatting>
  <conditionalFormatting sqref="D10">
    <cfRule type="cellIs" dxfId="5557" priority="6099" operator="lessThan">
      <formula>0</formula>
    </cfRule>
  </conditionalFormatting>
  <conditionalFormatting sqref="D10">
    <cfRule type="cellIs" dxfId="5556" priority="6098" operator="lessThan">
      <formula>0</formula>
    </cfRule>
  </conditionalFormatting>
  <conditionalFormatting sqref="D9">
    <cfRule type="cellIs" dxfId="5555" priority="6097" operator="lessThan">
      <formula>0</formula>
    </cfRule>
  </conditionalFormatting>
  <conditionalFormatting sqref="D10">
    <cfRule type="cellIs" dxfId="5554" priority="6096" operator="lessThan">
      <formula>0</formula>
    </cfRule>
  </conditionalFormatting>
  <conditionalFormatting sqref="D9">
    <cfRule type="cellIs" dxfId="5553" priority="6095" operator="lessThan">
      <formula>0</formula>
    </cfRule>
  </conditionalFormatting>
  <conditionalFormatting sqref="D9">
    <cfRule type="cellIs" dxfId="5552" priority="6094" operator="lessThan">
      <formula>0</formula>
    </cfRule>
  </conditionalFormatting>
  <conditionalFormatting sqref="D10">
    <cfRule type="cellIs" dxfId="5551" priority="6093" operator="lessThan">
      <formula>0</formula>
    </cfRule>
  </conditionalFormatting>
  <conditionalFormatting sqref="D10">
    <cfRule type="cellIs" dxfId="5550" priority="6092" operator="lessThan">
      <formula>0</formula>
    </cfRule>
  </conditionalFormatting>
  <conditionalFormatting sqref="D9">
    <cfRule type="cellIs" dxfId="5549" priority="6091" operator="lessThan">
      <formula>0</formula>
    </cfRule>
  </conditionalFormatting>
  <conditionalFormatting sqref="D10">
    <cfRule type="cellIs" dxfId="5548" priority="6090" operator="lessThan">
      <formula>0</formula>
    </cfRule>
  </conditionalFormatting>
  <conditionalFormatting sqref="D9">
    <cfRule type="cellIs" dxfId="5547" priority="6089" operator="lessThan">
      <formula>0</formula>
    </cfRule>
  </conditionalFormatting>
  <conditionalFormatting sqref="D9">
    <cfRule type="cellIs" dxfId="5546" priority="6088" operator="lessThan">
      <formula>0</formula>
    </cfRule>
  </conditionalFormatting>
  <conditionalFormatting sqref="D10">
    <cfRule type="cellIs" dxfId="5545" priority="6087" operator="lessThan">
      <formula>0</formula>
    </cfRule>
  </conditionalFormatting>
  <conditionalFormatting sqref="D9">
    <cfRule type="cellIs" dxfId="5544" priority="6086" operator="lessThan">
      <formula>0</formula>
    </cfRule>
  </conditionalFormatting>
  <conditionalFormatting sqref="D9">
    <cfRule type="cellIs" dxfId="5543" priority="6085" operator="lessThan">
      <formula>0</formula>
    </cfRule>
  </conditionalFormatting>
  <conditionalFormatting sqref="D9">
    <cfRule type="cellIs" dxfId="5542" priority="6084" operator="lessThan">
      <formula>0</formula>
    </cfRule>
  </conditionalFormatting>
  <conditionalFormatting sqref="D10">
    <cfRule type="cellIs" dxfId="5541" priority="6083" operator="lessThan">
      <formula>0</formula>
    </cfRule>
  </conditionalFormatting>
  <conditionalFormatting sqref="D10">
    <cfRule type="cellIs" dxfId="5540" priority="6082" operator="lessThan">
      <formula>0</formula>
    </cfRule>
  </conditionalFormatting>
  <conditionalFormatting sqref="D10">
    <cfRule type="cellIs" dxfId="5539" priority="6081" operator="lessThan">
      <formula>0</formula>
    </cfRule>
  </conditionalFormatting>
  <conditionalFormatting sqref="D9">
    <cfRule type="cellIs" dxfId="5538" priority="6080" operator="lessThan">
      <formula>0</formula>
    </cfRule>
  </conditionalFormatting>
  <conditionalFormatting sqref="D10">
    <cfRule type="cellIs" dxfId="5537" priority="6079" operator="lessThan">
      <formula>0</formula>
    </cfRule>
  </conditionalFormatting>
  <conditionalFormatting sqref="D10">
    <cfRule type="cellIs" dxfId="5536" priority="6078" operator="lessThan">
      <formula>0</formula>
    </cfRule>
  </conditionalFormatting>
  <conditionalFormatting sqref="D9">
    <cfRule type="cellIs" dxfId="5535" priority="6077" operator="lessThan">
      <formula>0</formula>
    </cfRule>
  </conditionalFormatting>
  <conditionalFormatting sqref="D10">
    <cfRule type="cellIs" dxfId="5534" priority="6076" operator="lessThan">
      <formula>0</formula>
    </cfRule>
  </conditionalFormatting>
  <conditionalFormatting sqref="D9">
    <cfRule type="cellIs" dxfId="5533" priority="6075" operator="lessThan">
      <formula>0</formula>
    </cfRule>
  </conditionalFormatting>
  <conditionalFormatting sqref="D9">
    <cfRule type="cellIs" dxfId="5532" priority="6074" operator="lessThan">
      <formula>0</formula>
    </cfRule>
  </conditionalFormatting>
  <conditionalFormatting sqref="D10">
    <cfRule type="cellIs" dxfId="5531" priority="6073" operator="lessThan">
      <formula>0</formula>
    </cfRule>
  </conditionalFormatting>
  <conditionalFormatting sqref="D10">
    <cfRule type="cellIs" dxfId="5530" priority="6072" operator="lessThan">
      <formula>0</formula>
    </cfRule>
  </conditionalFormatting>
  <conditionalFormatting sqref="D9">
    <cfRule type="cellIs" dxfId="5529" priority="6071" operator="lessThan">
      <formula>0</formula>
    </cfRule>
  </conditionalFormatting>
  <conditionalFormatting sqref="D10">
    <cfRule type="cellIs" dxfId="5528" priority="6070" operator="lessThan">
      <formula>0</formula>
    </cfRule>
  </conditionalFormatting>
  <conditionalFormatting sqref="D9">
    <cfRule type="cellIs" dxfId="5527" priority="6069" operator="lessThan">
      <formula>0</formula>
    </cfRule>
  </conditionalFormatting>
  <conditionalFormatting sqref="D9">
    <cfRule type="cellIs" dxfId="5526" priority="6068" operator="lessThan">
      <formula>0</formula>
    </cfRule>
  </conditionalFormatting>
  <conditionalFormatting sqref="D10">
    <cfRule type="cellIs" dxfId="5525" priority="6067" operator="lessThan">
      <formula>0</formula>
    </cfRule>
  </conditionalFormatting>
  <conditionalFormatting sqref="D9">
    <cfRule type="cellIs" dxfId="5524" priority="6066" operator="lessThan">
      <formula>0</formula>
    </cfRule>
  </conditionalFormatting>
  <conditionalFormatting sqref="D9">
    <cfRule type="cellIs" dxfId="5523" priority="6065" operator="lessThan">
      <formula>0</formula>
    </cfRule>
  </conditionalFormatting>
  <conditionalFormatting sqref="D9">
    <cfRule type="cellIs" dxfId="5522" priority="6064" operator="lessThan">
      <formula>0</formula>
    </cfRule>
  </conditionalFormatting>
  <conditionalFormatting sqref="D10">
    <cfRule type="cellIs" dxfId="5521" priority="6063" operator="lessThan">
      <formula>0</formula>
    </cfRule>
  </conditionalFormatting>
  <conditionalFormatting sqref="D10">
    <cfRule type="cellIs" dxfId="5520" priority="6062" operator="lessThan">
      <formula>0</formula>
    </cfRule>
  </conditionalFormatting>
  <conditionalFormatting sqref="D9">
    <cfRule type="cellIs" dxfId="5519" priority="6061" operator="lessThan">
      <formula>0</formula>
    </cfRule>
  </conditionalFormatting>
  <conditionalFormatting sqref="D10">
    <cfRule type="cellIs" dxfId="5518" priority="6060" operator="lessThan">
      <formula>0</formula>
    </cfRule>
  </conditionalFormatting>
  <conditionalFormatting sqref="D9">
    <cfRule type="cellIs" dxfId="5517" priority="6059" operator="lessThan">
      <formula>0</formula>
    </cfRule>
  </conditionalFormatting>
  <conditionalFormatting sqref="D9">
    <cfRule type="cellIs" dxfId="5516" priority="6058" operator="lessThan">
      <formula>0</formula>
    </cfRule>
  </conditionalFormatting>
  <conditionalFormatting sqref="D10">
    <cfRule type="cellIs" dxfId="5515" priority="6057" operator="lessThan">
      <formula>0</formula>
    </cfRule>
  </conditionalFormatting>
  <conditionalFormatting sqref="D9">
    <cfRule type="cellIs" dxfId="5514" priority="6056" operator="lessThan">
      <formula>0</formula>
    </cfRule>
  </conditionalFormatting>
  <conditionalFormatting sqref="D9">
    <cfRule type="cellIs" dxfId="5513" priority="6055" operator="lessThan">
      <formula>0</formula>
    </cfRule>
  </conditionalFormatting>
  <conditionalFormatting sqref="D9">
    <cfRule type="cellIs" dxfId="5512" priority="6054" operator="lessThan">
      <formula>0</formula>
    </cfRule>
  </conditionalFormatting>
  <conditionalFormatting sqref="D10">
    <cfRule type="cellIs" dxfId="5511" priority="6053" operator="lessThan">
      <formula>0</formula>
    </cfRule>
  </conditionalFormatting>
  <conditionalFormatting sqref="D9">
    <cfRule type="cellIs" dxfId="5510" priority="6052" operator="lessThan">
      <formula>0</formula>
    </cfRule>
  </conditionalFormatting>
  <conditionalFormatting sqref="D9">
    <cfRule type="cellIs" dxfId="5509" priority="6051" operator="lessThan">
      <formula>0</formula>
    </cfRule>
  </conditionalFormatting>
  <conditionalFormatting sqref="D9">
    <cfRule type="cellIs" dxfId="5508" priority="6050" operator="lessThan">
      <formula>0</formula>
    </cfRule>
  </conditionalFormatting>
  <conditionalFormatting sqref="D9">
    <cfRule type="cellIs" dxfId="5507" priority="6049" operator="lessThan">
      <formula>0</formula>
    </cfRule>
  </conditionalFormatting>
  <conditionalFormatting sqref="D10">
    <cfRule type="cellIs" dxfId="5506" priority="6048" operator="lessThan">
      <formula>0</formula>
    </cfRule>
  </conditionalFormatting>
  <conditionalFormatting sqref="D10">
    <cfRule type="cellIs" dxfId="5505" priority="6047" operator="lessThan">
      <formula>0</formula>
    </cfRule>
  </conditionalFormatting>
  <conditionalFormatting sqref="D10">
    <cfRule type="cellIs" dxfId="5504" priority="6046" operator="lessThan">
      <formula>0</formula>
    </cfRule>
  </conditionalFormatting>
  <conditionalFormatting sqref="D10">
    <cfRule type="cellIs" dxfId="5503" priority="6045" operator="lessThan">
      <formula>0</formula>
    </cfRule>
  </conditionalFormatting>
  <conditionalFormatting sqref="D9">
    <cfRule type="cellIs" dxfId="5502" priority="6044" operator="lessThan">
      <formula>0</formula>
    </cfRule>
  </conditionalFormatting>
  <conditionalFormatting sqref="D10">
    <cfRule type="cellIs" dxfId="5501" priority="6043" operator="lessThan">
      <formula>0</formula>
    </cfRule>
  </conditionalFormatting>
  <conditionalFormatting sqref="D10">
    <cfRule type="cellIs" dxfId="5500" priority="6042" operator="lessThan">
      <formula>0</formula>
    </cfRule>
  </conditionalFormatting>
  <conditionalFormatting sqref="D10">
    <cfRule type="cellIs" dxfId="5499" priority="6041" operator="lessThan">
      <formula>0</formula>
    </cfRule>
  </conditionalFormatting>
  <conditionalFormatting sqref="D9">
    <cfRule type="cellIs" dxfId="5498" priority="6040" operator="lessThan">
      <formula>0</formula>
    </cfRule>
  </conditionalFormatting>
  <conditionalFormatting sqref="D10">
    <cfRule type="cellIs" dxfId="5497" priority="6039" operator="lessThan">
      <formula>0</formula>
    </cfRule>
  </conditionalFormatting>
  <conditionalFormatting sqref="D10">
    <cfRule type="cellIs" dxfId="5496" priority="6038" operator="lessThan">
      <formula>0</formula>
    </cfRule>
  </conditionalFormatting>
  <conditionalFormatting sqref="D9">
    <cfRule type="cellIs" dxfId="5495" priority="6037" operator="lessThan">
      <formula>0</formula>
    </cfRule>
  </conditionalFormatting>
  <conditionalFormatting sqref="D10">
    <cfRule type="cellIs" dxfId="5494" priority="6036" operator="lessThan">
      <formula>0</formula>
    </cfRule>
  </conditionalFormatting>
  <conditionalFormatting sqref="D9">
    <cfRule type="cellIs" dxfId="5493" priority="6035" operator="lessThan">
      <formula>0</formula>
    </cfRule>
  </conditionalFormatting>
  <conditionalFormatting sqref="D9">
    <cfRule type="cellIs" dxfId="5492" priority="6034" operator="lessThan">
      <formula>0</formula>
    </cfRule>
  </conditionalFormatting>
  <conditionalFormatting sqref="D10">
    <cfRule type="cellIs" dxfId="5491" priority="6033" operator="lessThan">
      <formula>0</formula>
    </cfRule>
  </conditionalFormatting>
  <conditionalFormatting sqref="D10">
    <cfRule type="cellIs" dxfId="5490" priority="6032" operator="lessThan">
      <formula>0</formula>
    </cfRule>
  </conditionalFormatting>
  <conditionalFormatting sqref="D10">
    <cfRule type="cellIs" dxfId="5489" priority="6031" operator="lessThan">
      <formula>0</formula>
    </cfRule>
  </conditionalFormatting>
  <conditionalFormatting sqref="D9">
    <cfRule type="cellIs" dxfId="5488" priority="6030" operator="lessThan">
      <formula>0</formula>
    </cfRule>
  </conditionalFormatting>
  <conditionalFormatting sqref="D10">
    <cfRule type="cellIs" dxfId="5487" priority="6029" operator="lessThan">
      <formula>0</formula>
    </cfRule>
  </conditionalFormatting>
  <conditionalFormatting sqref="D10">
    <cfRule type="cellIs" dxfId="5486" priority="6028" operator="lessThan">
      <formula>0</formula>
    </cfRule>
  </conditionalFormatting>
  <conditionalFormatting sqref="D9">
    <cfRule type="cellIs" dxfId="5485" priority="6027" operator="lessThan">
      <formula>0</formula>
    </cfRule>
  </conditionalFormatting>
  <conditionalFormatting sqref="D10">
    <cfRule type="cellIs" dxfId="5484" priority="6026" operator="lessThan">
      <formula>0</formula>
    </cfRule>
  </conditionalFormatting>
  <conditionalFormatting sqref="D9">
    <cfRule type="cellIs" dxfId="5483" priority="6025" operator="lessThan">
      <formula>0</formula>
    </cfRule>
  </conditionalFormatting>
  <conditionalFormatting sqref="D9">
    <cfRule type="cellIs" dxfId="5482" priority="6024" operator="lessThan">
      <formula>0</formula>
    </cfRule>
  </conditionalFormatting>
  <conditionalFormatting sqref="D10">
    <cfRule type="cellIs" dxfId="5481" priority="6023" operator="lessThan">
      <formula>0</formula>
    </cfRule>
  </conditionalFormatting>
  <conditionalFormatting sqref="D10">
    <cfRule type="cellIs" dxfId="5480" priority="6022" operator="lessThan">
      <formula>0</formula>
    </cfRule>
  </conditionalFormatting>
  <conditionalFormatting sqref="D9">
    <cfRule type="cellIs" dxfId="5479" priority="6021" operator="lessThan">
      <formula>0</formula>
    </cfRule>
  </conditionalFormatting>
  <conditionalFormatting sqref="D10">
    <cfRule type="cellIs" dxfId="5478" priority="6020" operator="lessThan">
      <formula>0</formula>
    </cfRule>
  </conditionalFormatting>
  <conditionalFormatting sqref="D9">
    <cfRule type="cellIs" dxfId="5477" priority="6019" operator="lessThan">
      <formula>0</formula>
    </cfRule>
  </conditionalFormatting>
  <conditionalFormatting sqref="D9">
    <cfRule type="cellIs" dxfId="5476" priority="6018" operator="lessThan">
      <formula>0</formula>
    </cfRule>
  </conditionalFormatting>
  <conditionalFormatting sqref="D10">
    <cfRule type="cellIs" dxfId="5475" priority="6017" operator="lessThan">
      <formula>0</formula>
    </cfRule>
  </conditionalFormatting>
  <conditionalFormatting sqref="D9">
    <cfRule type="cellIs" dxfId="5474" priority="6016" operator="lessThan">
      <formula>0</formula>
    </cfRule>
  </conditionalFormatting>
  <conditionalFormatting sqref="D9">
    <cfRule type="cellIs" dxfId="5473" priority="6015" operator="lessThan">
      <formula>0</formula>
    </cfRule>
  </conditionalFormatting>
  <conditionalFormatting sqref="D9">
    <cfRule type="cellIs" dxfId="5472" priority="6014" operator="lessThan">
      <formula>0</formula>
    </cfRule>
  </conditionalFormatting>
  <conditionalFormatting sqref="D10">
    <cfRule type="cellIs" dxfId="5471" priority="6013" operator="lessThan">
      <formula>0</formula>
    </cfRule>
  </conditionalFormatting>
  <conditionalFormatting sqref="D10">
    <cfRule type="cellIs" dxfId="5470" priority="6012" operator="lessThan">
      <formula>0</formula>
    </cfRule>
  </conditionalFormatting>
  <conditionalFormatting sqref="D10">
    <cfRule type="cellIs" dxfId="5469" priority="6011" operator="lessThan">
      <formula>0</formula>
    </cfRule>
  </conditionalFormatting>
  <conditionalFormatting sqref="D9">
    <cfRule type="cellIs" dxfId="5468" priority="6010" operator="lessThan">
      <formula>0</formula>
    </cfRule>
  </conditionalFormatting>
  <conditionalFormatting sqref="D10">
    <cfRule type="cellIs" dxfId="5467" priority="6009" operator="lessThan">
      <formula>0</formula>
    </cfRule>
  </conditionalFormatting>
  <conditionalFormatting sqref="D10">
    <cfRule type="cellIs" dxfId="5466" priority="6008" operator="lessThan">
      <formula>0</formula>
    </cfRule>
  </conditionalFormatting>
  <conditionalFormatting sqref="D9">
    <cfRule type="cellIs" dxfId="5465" priority="6007" operator="lessThan">
      <formula>0</formula>
    </cfRule>
  </conditionalFormatting>
  <conditionalFormatting sqref="D10">
    <cfRule type="cellIs" dxfId="5464" priority="6006" operator="lessThan">
      <formula>0</formula>
    </cfRule>
  </conditionalFormatting>
  <conditionalFormatting sqref="D9">
    <cfRule type="cellIs" dxfId="5463" priority="6005" operator="lessThan">
      <formula>0</formula>
    </cfRule>
  </conditionalFormatting>
  <conditionalFormatting sqref="D9">
    <cfRule type="cellIs" dxfId="5462" priority="6004" operator="lessThan">
      <formula>0</formula>
    </cfRule>
  </conditionalFormatting>
  <conditionalFormatting sqref="D10">
    <cfRule type="cellIs" dxfId="5461" priority="6003" operator="lessThan">
      <formula>0</formula>
    </cfRule>
  </conditionalFormatting>
  <conditionalFormatting sqref="D10">
    <cfRule type="cellIs" dxfId="5460" priority="6002" operator="lessThan">
      <formula>0</formula>
    </cfRule>
  </conditionalFormatting>
  <conditionalFormatting sqref="D9">
    <cfRule type="cellIs" dxfId="5459" priority="6001" operator="lessThan">
      <formula>0</formula>
    </cfRule>
  </conditionalFormatting>
  <conditionalFormatting sqref="D10">
    <cfRule type="cellIs" dxfId="5458" priority="6000" operator="lessThan">
      <formula>0</formula>
    </cfRule>
  </conditionalFormatting>
  <conditionalFormatting sqref="D9">
    <cfRule type="cellIs" dxfId="5457" priority="5999" operator="lessThan">
      <formula>0</formula>
    </cfRule>
  </conditionalFormatting>
  <conditionalFormatting sqref="D9">
    <cfRule type="cellIs" dxfId="5456" priority="5998" operator="lessThan">
      <formula>0</formula>
    </cfRule>
  </conditionalFormatting>
  <conditionalFormatting sqref="D10">
    <cfRule type="cellIs" dxfId="5455" priority="5997" operator="lessThan">
      <formula>0</formula>
    </cfRule>
  </conditionalFormatting>
  <conditionalFormatting sqref="D9">
    <cfRule type="cellIs" dxfId="5454" priority="5996" operator="lessThan">
      <formula>0</formula>
    </cfRule>
  </conditionalFormatting>
  <conditionalFormatting sqref="D9">
    <cfRule type="cellIs" dxfId="5453" priority="5995" operator="lessThan">
      <formula>0</formula>
    </cfRule>
  </conditionalFormatting>
  <conditionalFormatting sqref="D9">
    <cfRule type="cellIs" dxfId="5452" priority="5994" operator="lessThan">
      <formula>0</formula>
    </cfRule>
  </conditionalFormatting>
  <conditionalFormatting sqref="D10">
    <cfRule type="cellIs" dxfId="5451" priority="5993" operator="lessThan">
      <formula>0</formula>
    </cfRule>
  </conditionalFormatting>
  <conditionalFormatting sqref="D10">
    <cfRule type="cellIs" dxfId="5450" priority="5992" operator="lessThan">
      <formula>0</formula>
    </cfRule>
  </conditionalFormatting>
  <conditionalFormatting sqref="D9">
    <cfRule type="cellIs" dxfId="5449" priority="5991" operator="lessThan">
      <formula>0</formula>
    </cfRule>
  </conditionalFormatting>
  <conditionalFormatting sqref="D10">
    <cfRule type="cellIs" dxfId="5448" priority="5990" operator="lessThan">
      <formula>0</formula>
    </cfRule>
  </conditionalFormatting>
  <conditionalFormatting sqref="D9">
    <cfRule type="cellIs" dxfId="5447" priority="5989" operator="lessThan">
      <formula>0</formula>
    </cfRule>
  </conditionalFormatting>
  <conditionalFormatting sqref="D9">
    <cfRule type="cellIs" dxfId="5446" priority="5988" operator="lessThan">
      <formula>0</formula>
    </cfRule>
  </conditionalFormatting>
  <conditionalFormatting sqref="D10">
    <cfRule type="cellIs" dxfId="5445" priority="5987" operator="lessThan">
      <formula>0</formula>
    </cfRule>
  </conditionalFormatting>
  <conditionalFormatting sqref="D9">
    <cfRule type="cellIs" dxfId="5444" priority="5986" operator="lessThan">
      <formula>0</formula>
    </cfRule>
  </conditionalFormatting>
  <conditionalFormatting sqref="D9">
    <cfRule type="cellIs" dxfId="5443" priority="5985" operator="lessThan">
      <formula>0</formula>
    </cfRule>
  </conditionalFormatting>
  <conditionalFormatting sqref="D9">
    <cfRule type="cellIs" dxfId="5442" priority="5984" operator="lessThan">
      <formula>0</formula>
    </cfRule>
  </conditionalFormatting>
  <conditionalFormatting sqref="D10">
    <cfRule type="cellIs" dxfId="5441" priority="5983" operator="lessThan">
      <formula>0</formula>
    </cfRule>
  </conditionalFormatting>
  <conditionalFormatting sqref="D9">
    <cfRule type="cellIs" dxfId="5440" priority="5982" operator="lessThan">
      <formula>0</formula>
    </cfRule>
  </conditionalFormatting>
  <conditionalFormatting sqref="D9">
    <cfRule type="cellIs" dxfId="5439" priority="5981" operator="lessThan">
      <formula>0</formula>
    </cfRule>
  </conditionalFormatting>
  <conditionalFormatting sqref="D9">
    <cfRule type="cellIs" dxfId="5438" priority="5980" operator="lessThan">
      <formula>0</formula>
    </cfRule>
  </conditionalFormatting>
  <conditionalFormatting sqref="D9">
    <cfRule type="cellIs" dxfId="5437" priority="5979" operator="lessThan">
      <formula>0</formula>
    </cfRule>
  </conditionalFormatting>
  <conditionalFormatting sqref="D10">
    <cfRule type="cellIs" dxfId="5436" priority="5978" operator="lessThan">
      <formula>0</formula>
    </cfRule>
  </conditionalFormatting>
  <conditionalFormatting sqref="D10">
    <cfRule type="cellIs" dxfId="5435" priority="5977" operator="lessThan">
      <formula>0</formula>
    </cfRule>
  </conditionalFormatting>
  <conditionalFormatting sqref="D10">
    <cfRule type="cellIs" dxfId="5434" priority="5976" operator="lessThan">
      <formula>0</formula>
    </cfRule>
  </conditionalFormatting>
  <conditionalFormatting sqref="D9">
    <cfRule type="cellIs" dxfId="5433" priority="5975" operator="lessThan">
      <formula>0</formula>
    </cfRule>
  </conditionalFormatting>
  <conditionalFormatting sqref="D10">
    <cfRule type="cellIs" dxfId="5432" priority="5974" operator="lessThan">
      <formula>0</formula>
    </cfRule>
  </conditionalFormatting>
  <conditionalFormatting sqref="D10">
    <cfRule type="cellIs" dxfId="5431" priority="5973" operator="lessThan">
      <formula>0</formula>
    </cfRule>
  </conditionalFormatting>
  <conditionalFormatting sqref="D9">
    <cfRule type="cellIs" dxfId="5430" priority="5972" operator="lessThan">
      <formula>0</formula>
    </cfRule>
  </conditionalFormatting>
  <conditionalFormatting sqref="D10">
    <cfRule type="cellIs" dxfId="5429" priority="5971" operator="lessThan">
      <formula>0</formula>
    </cfRule>
  </conditionalFormatting>
  <conditionalFormatting sqref="D9">
    <cfRule type="cellIs" dxfId="5428" priority="5970" operator="lessThan">
      <formula>0</formula>
    </cfRule>
  </conditionalFormatting>
  <conditionalFormatting sqref="D9">
    <cfRule type="cellIs" dxfId="5427" priority="5969" operator="lessThan">
      <formula>0</formula>
    </cfRule>
  </conditionalFormatting>
  <conditionalFormatting sqref="D10">
    <cfRule type="cellIs" dxfId="5426" priority="5968" operator="lessThan">
      <formula>0</formula>
    </cfRule>
  </conditionalFormatting>
  <conditionalFormatting sqref="D10">
    <cfRule type="cellIs" dxfId="5425" priority="5967" operator="lessThan">
      <formula>0</formula>
    </cfRule>
  </conditionalFormatting>
  <conditionalFormatting sqref="D9">
    <cfRule type="cellIs" dxfId="5424" priority="5966" operator="lessThan">
      <formula>0</formula>
    </cfRule>
  </conditionalFormatting>
  <conditionalFormatting sqref="D10">
    <cfRule type="cellIs" dxfId="5423" priority="5965" operator="lessThan">
      <formula>0</formula>
    </cfRule>
  </conditionalFormatting>
  <conditionalFormatting sqref="D9">
    <cfRule type="cellIs" dxfId="5422" priority="5964" operator="lessThan">
      <formula>0</formula>
    </cfRule>
  </conditionalFormatting>
  <conditionalFormatting sqref="D9">
    <cfRule type="cellIs" dxfId="5421" priority="5963" operator="lessThan">
      <formula>0</formula>
    </cfRule>
  </conditionalFormatting>
  <conditionalFormatting sqref="D10">
    <cfRule type="cellIs" dxfId="5420" priority="5962" operator="lessThan">
      <formula>0</formula>
    </cfRule>
  </conditionalFormatting>
  <conditionalFormatting sqref="D9">
    <cfRule type="cellIs" dxfId="5419" priority="5961" operator="lessThan">
      <formula>0</formula>
    </cfRule>
  </conditionalFormatting>
  <conditionalFormatting sqref="D9">
    <cfRule type="cellIs" dxfId="5418" priority="5960" operator="lessThan">
      <formula>0</formula>
    </cfRule>
  </conditionalFormatting>
  <conditionalFormatting sqref="D9">
    <cfRule type="cellIs" dxfId="5417" priority="5959" operator="lessThan">
      <formula>0</formula>
    </cfRule>
  </conditionalFormatting>
  <conditionalFormatting sqref="D10">
    <cfRule type="cellIs" dxfId="5416" priority="5958" operator="lessThan">
      <formula>0</formula>
    </cfRule>
  </conditionalFormatting>
  <conditionalFormatting sqref="D10">
    <cfRule type="cellIs" dxfId="5415" priority="5957" operator="lessThan">
      <formula>0</formula>
    </cfRule>
  </conditionalFormatting>
  <conditionalFormatting sqref="D9">
    <cfRule type="cellIs" dxfId="5414" priority="5956" operator="lessThan">
      <formula>0</formula>
    </cfRule>
  </conditionalFormatting>
  <conditionalFormatting sqref="D10">
    <cfRule type="cellIs" dxfId="5413" priority="5955" operator="lessThan">
      <formula>0</formula>
    </cfRule>
  </conditionalFormatting>
  <conditionalFormatting sqref="D9">
    <cfRule type="cellIs" dxfId="5412" priority="5954" operator="lessThan">
      <formula>0</formula>
    </cfRule>
  </conditionalFormatting>
  <conditionalFormatting sqref="D9">
    <cfRule type="cellIs" dxfId="5411" priority="5953" operator="lessThan">
      <formula>0</formula>
    </cfRule>
  </conditionalFormatting>
  <conditionalFormatting sqref="D10">
    <cfRule type="cellIs" dxfId="5410" priority="5952" operator="lessThan">
      <formula>0</formula>
    </cfRule>
  </conditionalFormatting>
  <conditionalFormatting sqref="D9">
    <cfRule type="cellIs" dxfId="5409" priority="5951" operator="lessThan">
      <formula>0</formula>
    </cfRule>
  </conditionalFormatting>
  <conditionalFormatting sqref="D9">
    <cfRule type="cellIs" dxfId="5408" priority="5950" operator="lessThan">
      <formula>0</formula>
    </cfRule>
  </conditionalFormatting>
  <conditionalFormatting sqref="D9">
    <cfRule type="cellIs" dxfId="5407" priority="5949" operator="lessThan">
      <formula>0</formula>
    </cfRule>
  </conditionalFormatting>
  <conditionalFormatting sqref="D10">
    <cfRule type="cellIs" dxfId="5406" priority="5948" operator="lessThan">
      <formula>0</formula>
    </cfRule>
  </conditionalFormatting>
  <conditionalFormatting sqref="D9">
    <cfRule type="cellIs" dxfId="5405" priority="5947" operator="lessThan">
      <formula>0</formula>
    </cfRule>
  </conditionalFormatting>
  <conditionalFormatting sqref="D9">
    <cfRule type="cellIs" dxfId="5404" priority="5946" operator="lessThan">
      <formula>0</formula>
    </cfRule>
  </conditionalFormatting>
  <conditionalFormatting sqref="D9">
    <cfRule type="cellIs" dxfId="5403" priority="5945" operator="lessThan">
      <formula>0</formula>
    </cfRule>
  </conditionalFormatting>
  <conditionalFormatting sqref="D9">
    <cfRule type="cellIs" dxfId="5402" priority="5944" operator="lessThan">
      <formula>0</formula>
    </cfRule>
  </conditionalFormatting>
  <conditionalFormatting sqref="D10">
    <cfRule type="cellIs" dxfId="5401" priority="5943" operator="lessThan">
      <formula>0</formula>
    </cfRule>
  </conditionalFormatting>
  <conditionalFormatting sqref="D10">
    <cfRule type="cellIs" dxfId="5400" priority="5942" operator="lessThan">
      <formula>0</formula>
    </cfRule>
  </conditionalFormatting>
  <conditionalFormatting sqref="D9">
    <cfRule type="cellIs" dxfId="5399" priority="5941" operator="lessThan">
      <formula>0</formula>
    </cfRule>
  </conditionalFormatting>
  <conditionalFormatting sqref="D10">
    <cfRule type="cellIs" dxfId="5398" priority="5940" operator="lessThan">
      <formula>0</formula>
    </cfRule>
  </conditionalFormatting>
  <conditionalFormatting sqref="D9">
    <cfRule type="cellIs" dxfId="5397" priority="5939" operator="lessThan">
      <formula>0</formula>
    </cfRule>
  </conditionalFormatting>
  <conditionalFormatting sqref="D9">
    <cfRule type="cellIs" dxfId="5396" priority="5938" operator="lessThan">
      <formula>0</formula>
    </cfRule>
  </conditionalFormatting>
  <conditionalFormatting sqref="D10">
    <cfRule type="cellIs" dxfId="5395" priority="5937" operator="lessThan">
      <formula>0</formula>
    </cfRule>
  </conditionalFormatting>
  <conditionalFormatting sqref="D9">
    <cfRule type="cellIs" dxfId="5394" priority="5936" operator="lessThan">
      <formula>0</formula>
    </cfRule>
  </conditionalFormatting>
  <conditionalFormatting sqref="D9">
    <cfRule type="cellIs" dxfId="5393" priority="5935" operator="lessThan">
      <formula>0</formula>
    </cfRule>
  </conditionalFormatting>
  <conditionalFormatting sqref="D9">
    <cfRule type="cellIs" dxfId="5392" priority="5934" operator="lessThan">
      <formula>0</formula>
    </cfRule>
  </conditionalFormatting>
  <conditionalFormatting sqref="D10">
    <cfRule type="cellIs" dxfId="5391" priority="5933" operator="lessThan">
      <formula>0</formula>
    </cfRule>
  </conditionalFormatting>
  <conditionalFormatting sqref="D9">
    <cfRule type="cellIs" dxfId="5390" priority="5932" operator="lessThan">
      <formula>0</formula>
    </cfRule>
  </conditionalFormatting>
  <conditionalFormatting sqref="D9">
    <cfRule type="cellIs" dxfId="5389" priority="5931" operator="lessThan">
      <formula>0</formula>
    </cfRule>
  </conditionalFormatting>
  <conditionalFormatting sqref="D9">
    <cfRule type="cellIs" dxfId="5388" priority="5930" operator="lessThan">
      <formula>0</formula>
    </cfRule>
  </conditionalFormatting>
  <conditionalFormatting sqref="D9">
    <cfRule type="cellIs" dxfId="5387" priority="5929" operator="lessThan">
      <formula>0</formula>
    </cfRule>
  </conditionalFormatting>
  <conditionalFormatting sqref="D10">
    <cfRule type="cellIs" dxfId="5386" priority="5928" operator="lessThan">
      <formula>0</formula>
    </cfRule>
  </conditionalFormatting>
  <conditionalFormatting sqref="D9">
    <cfRule type="cellIs" dxfId="5385" priority="5927" operator="lessThan">
      <formula>0</formula>
    </cfRule>
  </conditionalFormatting>
  <conditionalFormatting sqref="D9">
    <cfRule type="cellIs" dxfId="5384" priority="5926" operator="lessThan">
      <formula>0</formula>
    </cfRule>
  </conditionalFormatting>
  <conditionalFormatting sqref="D9">
    <cfRule type="cellIs" dxfId="5383" priority="5925" operator="lessThan">
      <formula>0</formula>
    </cfRule>
  </conditionalFormatting>
  <conditionalFormatting sqref="D9">
    <cfRule type="cellIs" dxfId="5382" priority="5924" operator="lessThan">
      <formula>0</formula>
    </cfRule>
  </conditionalFormatting>
  <conditionalFormatting sqref="D9">
    <cfRule type="cellIs" dxfId="5381" priority="5923" operator="lessThan">
      <formula>0</formula>
    </cfRule>
  </conditionalFormatting>
  <conditionalFormatting sqref="D10">
    <cfRule type="cellIs" dxfId="5380" priority="5922" operator="lessThan">
      <formula>0</formula>
    </cfRule>
  </conditionalFormatting>
  <conditionalFormatting sqref="D10">
    <cfRule type="cellIs" dxfId="5379" priority="5921" operator="lessThan">
      <formula>0</formula>
    </cfRule>
  </conditionalFormatting>
  <conditionalFormatting sqref="D10">
    <cfRule type="cellIs" dxfId="5378" priority="5920" operator="lessThan">
      <formula>0</formula>
    </cfRule>
  </conditionalFormatting>
  <conditionalFormatting sqref="D10">
    <cfRule type="cellIs" dxfId="5377" priority="5919" operator="lessThan">
      <formula>0</formula>
    </cfRule>
  </conditionalFormatting>
  <conditionalFormatting sqref="D9">
    <cfRule type="cellIs" dxfId="5376" priority="5918" operator="lessThan">
      <formula>0</formula>
    </cfRule>
  </conditionalFormatting>
  <conditionalFormatting sqref="D10">
    <cfRule type="cellIs" dxfId="5375" priority="5917" operator="lessThan">
      <formula>0</formula>
    </cfRule>
  </conditionalFormatting>
  <conditionalFormatting sqref="D10">
    <cfRule type="cellIs" dxfId="5374" priority="5916" operator="lessThan">
      <formula>0</formula>
    </cfRule>
  </conditionalFormatting>
  <conditionalFormatting sqref="D10">
    <cfRule type="cellIs" dxfId="5373" priority="5915" operator="lessThan">
      <formula>0</formula>
    </cfRule>
  </conditionalFormatting>
  <conditionalFormatting sqref="D9">
    <cfRule type="cellIs" dxfId="5372" priority="5914" operator="lessThan">
      <formula>0</formula>
    </cfRule>
  </conditionalFormatting>
  <conditionalFormatting sqref="D10">
    <cfRule type="cellIs" dxfId="5371" priority="5913" operator="lessThan">
      <formula>0</formula>
    </cfRule>
  </conditionalFormatting>
  <conditionalFormatting sqref="D10">
    <cfRule type="cellIs" dxfId="5370" priority="5912" operator="lessThan">
      <formula>0</formula>
    </cfRule>
  </conditionalFormatting>
  <conditionalFormatting sqref="D9">
    <cfRule type="cellIs" dxfId="5369" priority="5911" operator="lessThan">
      <formula>0</formula>
    </cfRule>
  </conditionalFormatting>
  <conditionalFormatting sqref="D10">
    <cfRule type="cellIs" dxfId="5368" priority="5910" operator="lessThan">
      <formula>0</formula>
    </cfRule>
  </conditionalFormatting>
  <conditionalFormatting sqref="D9">
    <cfRule type="cellIs" dxfId="5367" priority="5909" operator="lessThan">
      <formula>0</formula>
    </cfRule>
  </conditionalFormatting>
  <conditionalFormatting sqref="D9">
    <cfRule type="cellIs" dxfId="5366" priority="5908" operator="lessThan">
      <formula>0</formula>
    </cfRule>
  </conditionalFormatting>
  <conditionalFormatting sqref="D10">
    <cfRule type="cellIs" dxfId="5365" priority="5907" operator="lessThan">
      <formula>0</formula>
    </cfRule>
  </conditionalFormatting>
  <conditionalFormatting sqref="D10">
    <cfRule type="cellIs" dxfId="5364" priority="5906" operator="lessThan">
      <formula>0</formula>
    </cfRule>
  </conditionalFormatting>
  <conditionalFormatting sqref="D10">
    <cfRule type="cellIs" dxfId="5363" priority="5905" operator="lessThan">
      <formula>0</formula>
    </cfRule>
  </conditionalFormatting>
  <conditionalFormatting sqref="D9">
    <cfRule type="cellIs" dxfId="5362" priority="5904" operator="lessThan">
      <formula>0</formula>
    </cfRule>
  </conditionalFormatting>
  <conditionalFormatting sqref="D10">
    <cfRule type="cellIs" dxfId="5361" priority="5903" operator="lessThan">
      <formula>0</formula>
    </cfRule>
  </conditionalFormatting>
  <conditionalFormatting sqref="D10">
    <cfRule type="cellIs" dxfId="5360" priority="5902" operator="lessThan">
      <formula>0</formula>
    </cfRule>
  </conditionalFormatting>
  <conditionalFormatting sqref="D9">
    <cfRule type="cellIs" dxfId="5359" priority="5901" operator="lessThan">
      <formula>0</formula>
    </cfRule>
  </conditionalFormatting>
  <conditionalFormatting sqref="D10">
    <cfRule type="cellIs" dxfId="5358" priority="5900" operator="lessThan">
      <formula>0</formula>
    </cfRule>
  </conditionalFormatting>
  <conditionalFormatting sqref="D9">
    <cfRule type="cellIs" dxfId="5357" priority="5899" operator="lessThan">
      <formula>0</formula>
    </cfRule>
  </conditionalFormatting>
  <conditionalFormatting sqref="D9">
    <cfRule type="cellIs" dxfId="5356" priority="5898" operator="lessThan">
      <formula>0</formula>
    </cfRule>
  </conditionalFormatting>
  <conditionalFormatting sqref="D10">
    <cfRule type="cellIs" dxfId="5355" priority="5897" operator="lessThan">
      <formula>0</formula>
    </cfRule>
  </conditionalFormatting>
  <conditionalFormatting sqref="D10">
    <cfRule type="cellIs" dxfId="5354" priority="5896" operator="lessThan">
      <formula>0</formula>
    </cfRule>
  </conditionalFormatting>
  <conditionalFormatting sqref="D9">
    <cfRule type="cellIs" dxfId="5353" priority="5895" operator="lessThan">
      <formula>0</formula>
    </cfRule>
  </conditionalFormatting>
  <conditionalFormatting sqref="D10">
    <cfRule type="cellIs" dxfId="5352" priority="5894" operator="lessThan">
      <formula>0</formula>
    </cfRule>
  </conditionalFormatting>
  <conditionalFormatting sqref="D9">
    <cfRule type="cellIs" dxfId="5351" priority="5893" operator="lessThan">
      <formula>0</formula>
    </cfRule>
  </conditionalFormatting>
  <conditionalFormatting sqref="D9">
    <cfRule type="cellIs" dxfId="5350" priority="5892" operator="lessThan">
      <formula>0</formula>
    </cfRule>
  </conditionalFormatting>
  <conditionalFormatting sqref="D10">
    <cfRule type="cellIs" dxfId="5349" priority="5891" operator="lessThan">
      <formula>0</formula>
    </cfRule>
  </conditionalFormatting>
  <conditionalFormatting sqref="D9">
    <cfRule type="cellIs" dxfId="5348" priority="5890" operator="lessThan">
      <formula>0</formula>
    </cfRule>
  </conditionalFormatting>
  <conditionalFormatting sqref="D9">
    <cfRule type="cellIs" dxfId="5347" priority="5889" operator="lessThan">
      <formula>0</formula>
    </cfRule>
  </conditionalFormatting>
  <conditionalFormatting sqref="D9">
    <cfRule type="cellIs" dxfId="5346" priority="5888" operator="lessThan">
      <formula>0</formula>
    </cfRule>
  </conditionalFormatting>
  <conditionalFormatting sqref="D10">
    <cfRule type="cellIs" dxfId="5345" priority="5887" operator="lessThan">
      <formula>0</formula>
    </cfRule>
  </conditionalFormatting>
  <conditionalFormatting sqref="D10">
    <cfRule type="cellIs" dxfId="5344" priority="5886" operator="lessThan">
      <formula>0</formula>
    </cfRule>
  </conditionalFormatting>
  <conditionalFormatting sqref="D10">
    <cfRule type="cellIs" dxfId="5343" priority="5885" operator="lessThan">
      <formula>0</formula>
    </cfRule>
  </conditionalFormatting>
  <conditionalFormatting sqref="D9">
    <cfRule type="cellIs" dxfId="5342" priority="5884" operator="lessThan">
      <formula>0</formula>
    </cfRule>
  </conditionalFormatting>
  <conditionalFormatting sqref="D10">
    <cfRule type="cellIs" dxfId="5341" priority="5883" operator="lessThan">
      <formula>0</formula>
    </cfRule>
  </conditionalFormatting>
  <conditionalFormatting sqref="D10">
    <cfRule type="cellIs" dxfId="5340" priority="5882" operator="lessThan">
      <formula>0</formula>
    </cfRule>
  </conditionalFormatting>
  <conditionalFormatting sqref="D9">
    <cfRule type="cellIs" dxfId="5339" priority="5881" operator="lessThan">
      <formula>0</formula>
    </cfRule>
  </conditionalFormatting>
  <conditionalFormatting sqref="D10">
    <cfRule type="cellIs" dxfId="5338" priority="5880" operator="lessThan">
      <formula>0</formula>
    </cfRule>
  </conditionalFormatting>
  <conditionalFormatting sqref="D9">
    <cfRule type="cellIs" dxfId="5337" priority="5879" operator="lessThan">
      <formula>0</formula>
    </cfRule>
  </conditionalFormatting>
  <conditionalFormatting sqref="D9">
    <cfRule type="cellIs" dxfId="5336" priority="5878" operator="lessThan">
      <formula>0</formula>
    </cfRule>
  </conditionalFormatting>
  <conditionalFormatting sqref="D10">
    <cfRule type="cellIs" dxfId="5335" priority="5877" operator="lessThan">
      <formula>0</formula>
    </cfRule>
  </conditionalFormatting>
  <conditionalFormatting sqref="D10">
    <cfRule type="cellIs" dxfId="5334" priority="5876" operator="lessThan">
      <formula>0</formula>
    </cfRule>
  </conditionalFormatting>
  <conditionalFormatting sqref="D9">
    <cfRule type="cellIs" dxfId="5333" priority="5875" operator="lessThan">
      <formula>0</formula>
    </cfRule>
  </conditionalFormatting>
  <conditionalFormatting sqref="D10">
    <cfRule type="cellIs" dxfId="5332" priority="5874" operator="lessThan">
      <formula>0</formula>
    </cfRule>
  </conditionalFormatting>
  <conditionalFormatting sqref="D9">
    <cfRule type="cellIs" dxfId="5331" priority="5873" operator="lessThan">
      <formula>0</formula>
    </cfRule>
  </conditionalFormatting>
  <conditionalFormatting sqref="D9">
    <cfRule type="cellIs" dxfId="5330" priority="5872" operator="lessThan">
      <formula>0</formula>
    </cfRule>
  </conditionalFormatting>
  <conditionalFormatting sqref="D10">
    <cfRule type="cellIs" dxfId="5329" priority="5871" operator="lessThan">
      <formula>0</formula>
    </cfRule>
  </conditionalFormatting>
  <conditionalFormatting sqref="D9">
    <cfRule type="cellIs" dxfId="5328" priority="5870" operator="lessThan">
      <formula>0</formula>
    </cfRule>
  </conditionalFormatting>
  <conditionalFormatting sqref="D9">
    <cfRule type="cellIs" dxfId="5327" priority="5869" operator="lessThan">
      <formula>0</formula>
    </cfRule>
  </conditionalFormatting>
  <conditionalFormatting sqref="D9">
    <cfRule type="cellIs" dxfId="5326" priority="5868" operator="lessThan">
      <formula>0</formula>
    </cfRule>
  </conditionalFormatting>
  <conditionalFormatting sqref="D10">
    <cfRule type="cellIs" dxfId="5325" priority="5867" operator="lessThan">
      <formula>0</formula>
    </cfRule>
  </conditionalFormatting>
  <conditionalFormatting sqref="D10">
    <cfRule type="cellIs" dxfId="5324" priority="5866" operator="lessThan">
      <formula>0</formula>
    </cfRule>
  </conditionalFormatting>
  <conditionalFormatting sqref="D9">
    <cfRule type="cellIs" dxfId="5323" priority="5865" operator="lessThan">
      <formula>0</formula>
    </cfRule>
  </conditionalFormatting>
  <conditionalFormatting sqref="D10">
    <cfRule type="cellIs" dxfId="5322" priority="5864" operator="lessThan">
      <formula>0</formula>
    </cfRule>
  </conditionalFormatting>
  <conditionalFormatting sqref="D9">
    <cfRule type="cellIs" dxfId="5321" priority="5863" operator="lessThan">
      <formula>0</formula>
    </cfRule>
  </conditionalFormatting>
  <conditionalFormatting sqref="D9">
    <cfRule type="cellIs" dxfId="5320" priority="5862" operator="lessThan">
      <formula>0</formula>
    </cfRule>
  </conditionalFormatting>
  <conditionalFormatting sqref="D10">
    <cfRule type="cellIs" dxfId="5319" priority="5861" operator="lessThan">
      <formula>0</formula>
    </cfRule>
  </conditionalFormatting>
  <conditionalFormatting sqref="D9">
    <cfRule type="cellIs" dxfId="5318" priority="5860" operator="lessThan">
      <formula>0</formula>
    </cfRule>
  </conditionalFormatting>
  <conditionalFormatting sqref="D9">
    <cfRule type="cellIs" dxfId="5317" priority="5859" operator="lessThan">
      <formula>0</formula>
    </cfRule>
  </conditionalFormatting>
  <conditionalFormatting sqref="D9">
    <cfRule type="cellIs" dxfId="5316" priority="5858" operator="lessThan">
      <formula>0</formula>
    </cfRule>
  </conditionalFormatting>
  <conditionalFormatting sqref="D10">
    <cfRule type="cellIs" dxfId="5315" priority="5857" operator="lessThan">
      <formula>0</formula>
    </cfRule>
  </conditionalFormatting>
  <conditionalFormatting sqref="D9">
    <cfRule type="cellIs" dxfId="5314" priority="5856" operator="lessThan">
      <formula>0</formula>
    </cfRule>
  </conditionalFormatting>
  <conditionalFormatting sqref="D9">
    <cfRule type="cellIs" dxfId="5313" priority="5855" operator="lessThan">
      <formula>0</formula>
    </cfRule>
  </conditionalFormatting>
  <conditionalFormatting sqref="D9">
    <cfRule type="cellIs" dxfId="5312" priority="5854" operator="lessThan">
      <formula>0</formula>
    </cfRule>
  </conditionalFormatting>
  <conditionalFormatting sqref="D9">
    <cfRule type="cellIs" dxfId="5311" priority="5853" operator="lessThan">
      <formula>0</formula>
    </cfRule>
  </conditionalFormatting>
  <conditionalFormatting sqref="D10">
    <cfRule type="cellIs" dxfId="5310" priority="5852" operator="lessThan">
      <formula>0</formula>
    </cfRule>
  </conditionalFormatting>
  <conditionalFormatting sqref="D10">
    <cfRule type="cellIs" dxfId="5309" priority="5851" operator="lessThan">
      <formula>0</formula>
    </cfRule>
  </conditionalFormatting>
  <conditionalFormatting sqref="D10">
    <cfRule type="cellIs" dxfId="5308" priority="5850" operator="lessThan">
      <formula>0</formula>
    </cfRule>
  </conditionalFormatting>
  <conditionalFormatting sqref="D9">
    <cfRule type="cellIs" dxfId="5307" priority="5849" operator="lessThan">
      <formula>0</formula>
    </cfRule>
  </conditionalFormatting>
  <conditionalFormatting sqref="D10">
    <cfRule type="cellIs" dxfId="5306" priority="5848" operator="lessThan">
      <formula>0</formula>
    </cfRule>
  </conditionalFormatting>
  <conditionalFormatting sqref="D10">
    <cfRule type="cellIs" dxfId="5305" priority="5847" operator="lessThan">
      <formula>0</formula>
    </cfRule>
  </conditionalFormatting>
  <conditionalFormatting sqref="D9">
    <cfRule type="cellIs" dxfId="5304" priority="5846" operator="lessThan">
      <formula>0</formula>
    </cfRule>
  </conditionalFormatting>
  <conditionalFormatting sqref="D10">
    <cfRule type="cellIs" dxfId="5303" priority="5845" operator="lessThan">
      <formula>0</formula>
    </cfRule>
  </conditionalFormatting>
  <conditionalFormatting sqref="D9">
    <cfRule type="cellIs" dxfId="5302" priority="5844" operator="lessThan">
      <formula>0</formula>
    </cfRule>
  </conditionalFormatting>
  <conditionalFormatting sqref="D9">
    <cfRule type="cellIs" dxfId="5301" priority="5843" operator="lessThan">
      <formula>0</formula>
    </cfRule>
  </conditionalFormatting>
  <conditionalFormatting sqref="D10">
    <cfRule type="cellIs" dxfId="5300" priority="5842" operator="lessThan">
      <formula>0</formula>
    </cfRule>
  </conditionalFormatting>
  <conditionalFormatting sqref="D10">
    <cfRule type="cellIs" dxfId="5299" priority="5841" operator="lessThan">
      <formula>0</formula>
    </cfRule>
  </conditionalFormatting>
  <conditionalFormatting sqref="D9">
    <cfRule type="cellIs" dxfId="5298" priority="5840" operator="lessThan">
      <formula>0</formula>
    </cfRule>
  </conditionalFormatting>
  <conditionalFormatting sqref="D10">
    <cfRule type="cellIs" dxfId="5297" priority="5839" operator="lessThan">
      <formula>0</formula>
    </cfRule>
  </conditionalFormatting>
  <conditionalFormatting sqref="D9">
    <cfRule type="cellIs" dxfId="5296" priority="5838" operator="lessThan">
      <formula>0</formula>
    </cfRule>
  </conditionalFormatting>
  <conditionalFormatting sqref="D9">
    <cfRule type="cellIs" dxfId="5295" priority="5837" operator="lessThan">
      <formula>0</formula>
    </cfRule>
  </conditionalFormatting>
  <conditionalFormatting sqref="D10">
    <cfRule type="cellIs" dxfId="5294" priority="5836" operator="lessThan">
      <formula>0</formula>
    </cfRule>
  </conditionalFormatting>
  <conditionalFormatting sqref="D9">
    <cfRule type="cellIs" dxfId="5293" priority="5835" operator="lessThan">
      <formula>0</formula>
    </cfRule>
  </conditionalFormatting>
  <conditionalFormatting sqref="D9">
    <cfRule type="cellIs" dxfId="5292" priority="5834" operator="lessThan">
      <formula>0</formula>
    </cfRule>
  </conditionalFormatting>
  <conditionalFormatting sqref="D9">
    <cfRule type="cellIs" dxfId="5291" priority="5833" operator="lessThan">
      <formula>0</formula>
    </cfRule>
  </conditionalFormatting>
  <conditionalFormatting sqref="D10">
    <cfRule type="cellIs" dxfId="5290" priority="5832" operator="lessThan">
      <formula>0</formula>
    </cfRule>
  </conditionalFormatting>
  <conditionalFormatting sqref="D10">
    <cfRule type="cellIs" dxfId="5289" priority="5831" operator="lessThan">
      <formula>0</formula>
    </cfRule>
  </conditionalFormatting>
  <conditionalFormatting sqref="D9">
    <cfRule type="cellIs" dxfId="5288" priority="5830" operator="lessThan">
      <formula>0</formula>
    </cfRule>
  </conditionalFormatting>
  <conditionalFormatting sqref="D10">
    <cfRule type="cellIs" dxfId="5287" priority="5829" operator="lessThan">
      <formula>0</formula>
    </cfRule>
  </conditionalFormatting>
  <conditionalFormatting sqref="D9">
    <cfRule type="cellIs" dxfId="5286" priority="5828" operator="lessThan">
      <formula>0</formula>
    </cfRule>
  </conditionalFormatting>
  <conditionalFormatting sqref="D9">
    <cfRule type="cellIs" dxfId="5285" priority="5827" operator="lessThan">
      <formula>0</formula>
    </cfRule>
  </conditionalFormatting>
  <conditionalFormatting sqref="D10">
    <cfRule type="cellIs" dxfId="5284" priority="5826" operator="lessThan">
      <formula>0</formula>
    </cfRule>
  </conditionalFormatting>
  <conditionalFormatting sqref="D9">
    <cfRule type="cellIs" dxfId="5283" priority="5825" operator="lessThan">
      <formula>0</formula>
    </cfRule>
  </conditionalFormatting>
  <conditionalFormatting sqref="D9">
    <cfRule type="cellIs" dxfId="5282" priority="5824" operator="lessThan">
      <formula>0</formula>
    </cfRule>
  </conditionalFormatting>
  <conditionalFormatting sqref="D9">
    <cfRule type="cellIs" dxfId="5281" priority="5823" operator="lessThan">
      <formula>0</formula>
    </cfRule>
  </conditionalFormatting>
  <conditionalFormatting sqref="D10">
    <cfRule type="cellIs" dxfId="5280" priority="5822" operator="lessThan">
      <formula>0</formula>
    </cfRule>
  </conditionalFormatting>
  <conditionalFormatting sqref="D9">
    <cfRule type="cellIs" dxfId="5279" priority="5821" operator="lessThan">
      <formula>0</formula>
    </cfRule>
  </conditionalFormatting>
  <conditionalFormatting sqref="D9">
    <cfRule type="cellIs" dxfId="5278" priority="5820" operator="lessThan">
      <formula>0</formula>
    </cfRule>
  </conditionalFormatting>
  <conditionalFormatting sqref="D9">
    <cfRule type="cellIs" dxfId="5277" priority="5819" operator="lessThan">
      <formula>0</formula>
    </cfRule>
  </conditionalFormatting>
  <conditionalFormatting sqref="D9">
    <cfRule type="cellIs" dxfId="5276" priority="5818" operator="lessThan">
      <formula>0</formula>
    </cfRule>
  </conditionalFormatting>
  <conditionalFormatting sqref="D10">
    <cfRule type="cellIs" dxfId="5275" priority="5817" operator="lessThan">
      <formula>0</formula>
    </cfRule>
  </conditionalFormatting>
  <conditionalFormatting sqref="D10">
    <cfRule type="cellIs" dxfId="5274" priority="5816" operator="lessThan">
      <formula>0</formula>
    </cfRule>
  </conditionalFormatting>
  <conditionalFormatting sqref="D9">
    <cfRule type="cellIs" dxfId="5273" priority="5815" operator="lessThan">
      <formula>0</formula>
    </cfRule>
  </conditionalFormatting>
  <conditionalFormatting sqref="D10">
    <cfRule type="cellIs" dxfId="5272" priority="5814" operator="lessThan">
      <formula>0</formula>
    </cfRule>
  </conditionalFormatting>
  <conditionalFormatting sqref="D9">
    <cfRule type="cellIs" dxfId="5271" priority="5813" operator="lessThan">
      <formula>0</formula>
    </cfRule>
  </conditionalFormatting>
  <conditionalFormatting sqref="D9">
    <cfRule type="cellIs" dxfId="5270" priority="5812" operator="lessThan">
      <formula>0</formula>
    </cfRule>
  </conditionalFormatting>
  <conditionalFormatting sqref="D10">
    <cfRule type="cellIs" dxfId="5269" priority="5811" operator="lessThan">
      <formula>0</formula>
    </cfRule>
  </conditionalFormatting>
  <conditionalFormatting sqref="D9">
    <cfRule type="cellIs" dxfId="5268" priority="5810" operator="lessThan">
      <formula>0</formula>
    </cfRule>
  </conditionalFormatting>
  <conditionalFormatting sqref="D9">
    <cfRule type="cellIs" dxfId="5267" priority="5809" operator="lessThan">
      <formula>0</formula>
    </cfRule>
  </conditionalFormatting>
  <conditionalFormatting sqref="D9">
    <cfRule type="cellIs" dxfId="5266" priority="5808" operator="lessThan">
      <formula>0</formula>
    </cfRule>
  </conditionalFormatting>
  <conditionalFormatting sqref="D10">
    <cfRule type="cellIs" dxfId="5265" priority="5807" operator="lessThan">
      <formula>0</formula>
    </cfRule>
  </conditionalFormatting>
  <conditionalFormatting sqref="D9">
    <cfRule type="cellIs" dxfId="5264" priority="5806" operator="lessThan">
      <formula>0</formula>
    </cfRule>
  </conditionalFormatting>
  <conditionalFormatting sqref="D9">
    <cfRule type="cellIs" dxfId="5263" priority="5805" operator="lessThan">
      <formula>0</formula>
    </cfRule>
  </conditionalFormatting>
  <conditionalFormatting sqref="D9">
    <cfRule type="cellIs" dxfId="5262" priority="5804" operator="lessThan">
      <formula>0</formula>
    </cfRule>
  </conditionalFormatting>
  <conditionalFormatting sqref="D9">
    <cfRule type="cellIs" dxfId="5261" priority="5803" operator="lessThan">
      <formula>0</formula>
    </cfRule>
  </conditionalFormatting>
  <conditionalFormatting sqref="D10">
    <cfRule type="cellIs" dxfId="5260" priority="5802" operator="lessThan">
      <formula>0</formula>
    </cfRule>
  </conditionalFormatting>
  <conditionalFormatting sqref="D9">
    <cfRule type="cellIs" dxfId="5259" priority="5801" operator="lessThan">
      <formula>0</formula>
    </cfRule>
  </conditionalFormatting>
  <conditionalFormatting sqref="D9">
    <cfRule type="cellIs" dxfId="5258" priority="5800" operator="lessThan">
      <formula>0</formula>
    </cfRule>
  </conditionalFormatting>
  <conditionalFormatting sqref="D9">
    <cfRule type="cellIs" dxfId="5257" priority="5799" operator="lessThan">
      <formula>0</formula>
    </cfRule>
  </conditionalFormatting>
  <conditionalFormatting sqref="D9">
    <cfRule type="cellIs" dxfId="5256" priority="5798" operator="lessThan">
      <formula>0</formula>
    </cfRule>
  </conditionalFormatting>
  <conditionalFormatting sqref="D9">
    <cfRule type="cellIs" dxfId="5255" priority="5797" operator="lessThan">
      <formula>0</formula>
    </cfRule>
  </conditionalFormatting>
  <conditionalFormatting sqref="D10">
    <cfRule type="cellIs" dxfId="5254" priority="5796" operator="lessThan">
      <formula>0</formula>
    </cfRule>
  </conditionalFormatting>
  <conditionalFormatting sqref="D10">
    <cfRule type="cellIs" dxfId="5253" priority="5795" operator="lessThan">
      <formula>0</formula>
    </cfRule>
  </conditionalFormatting>
  <conditionalFormatting sqref="D10">
    <cfRule type="cellIs" dxfId="5252" priority="5794" operator="lessThan">
      <formula>0</formula>
    </cfRule>
  </conditionalFormatting>
  <conditionalFormatting sqref="D9">
    <cfRule type="cellIs" dxfId="5251" priority="5793" operator="lessThan">
      <formula>0</formula>
    </cfRule>
  </conditionalFormatting>
  <conditionalFormatting sqref="D10">
    <cfRule type="cellIs" dxfId="5250" priority="5792" operator="lessThan">
      <formula>0</formula>
    </cfRule>
  </conditionalFormatting>
  <conditionalFormatting sqref="D10">
    <cfRule type="cellIs" dxfId="5249" priority="5791" operator="lessThan">
      <formula>0</formula>
    </cfRule>
  </conditionalFormatting>
  <conditionalFormatting sqref="D9">
    <cfRule type="cellIs" dxfId="5248" priority="5790" operator="lessThan">
      <formula>0</formula>
    </cfRule>
  </conditionalFormatting>
  <conditionalFormatting sqref="D10">
    <cfRule type="cellIs" dxfId="5247" priority="5789" operator="lessThan">
      <formula>0</formula>
    </cfRule>
  </conditionalFormatting>
  <conditionalFormatting sqref="D9">
    <cfRule type="cellIs" dxfId="5246" priority="5788" operator="lessThan">
      <formula>0</formula>
    </cfRule>
  </conditionalFormatting>
  <conditionalFormatting sqref="D9">
    <cfRule type="cellIs" dxfId="5245" priority="5787" operator="lessThan">
      <formula>0</formula>
    </cfRule>
  </conditionalFormatting>
  <conditionalFormatting sqref="D10">
    <cfRule type="cellIs" dxfId="5244" priority="5786" operator="lessThan">
      <formula>0</formula>
    </cfRule>
  </conditionalFormatting>
  <conditionalFormatting sqref="D10">
    <cfRule type="cellIs" dxfId="5243" priority="5785" operator="lessThan">
      <formula>0</formula>
    </cfRule>
  </conditionalFormatting>
  <conditionalFormatting sqref="D9">
    <cfRule type="cellIs" dxfId="5242" priority="5784" operator="lessThan">
      <formula>0</formula>
    </cfRule>
  </conditionalFormatting>
  <conditionalFormatting sqref="D10">
    <cfRule type="cellIs" dxfId="5241" priority="5783" operator="lessThan">
      <formula>0</formula>
    </cfRule>
  </conditionalFormatting>
  <conditionalFormatting sqref="D9">
    <cfRule type="cellIs" dxfId="5240" priority="5782" operator="lessThan">
      <formula>0</formula>
    </cfRule>
  </conditionalFormatting>
  <conditionalFormatting sqref="D9">
    <cfRule type="cellIs" dxfId="5239" priority="5781" operator="lessThan">
      <formula>0</formula>
    </cfRule>
  </conditionalFormatting>
  <conditionalFormatting sqref="D10">
    <cfRule type="cellIs" dxfId="5238" priority="5780" operator="lessThan">
      <formula>0</formula>
    </cfRule>
  </conditionalFormatting>
  <conditionalFormatting sqref="D9">
    <cfRule type="cellIs" dxfId="5237" priority="5779" operator="lessThan">
      <formula>0</formula>
    </cfRule>
  </conditionalFormatting>
  <conditionalFormatting sqref="D9">
    <cfRule type="cellIs" dxfId="5236" priority="5778" operator="lessThan">
      <formula>0</formula>
    </cfRule>
  </conditionalFormatting>
  <conditionalFormatting sqref="D9">
    <cfRule type="cellIs" dxfId="5235" priority="5777" operator="lessThan">
      <formula>0</formula>
    </cfRule>
  </conditionalFormatting>
  <conditionalFormatting sqref="D10">
    <cfRule type="cellIs" dxfId="5234" priority="5776" operator="lessThan">
      <formula>0</formula>
    </cfRule>
  </conditionalFormatting>
  <conditionalFormatting sqref="D10">
    <cfRule type="cellIs" dxfId="5233" priority="5775" operator="lessThan">
      <formula>0</formula>
    </cfRule>
  </conditionalFormatting>
  <conditionalFormatting sqref="D9">
    <cfRule type="cellIs" dxfId="5232" priority="5774" operator="lessThan">
      <formula>0</formula>
    </cfRule>
  </conditionalFormatting>
  <conditionalFormatting sqref="D10">
    <cfRule type="cellIs" dxfId="5231" priority="5773" operator="lessThan">
      <formula>0</formula>
    </cfRule>
  </conditionalFormatting>
  <conditionalFormatting sqref="D9">
    <cfRule type="cellIs" dxfId="5230" priority="5772" operator="lessThan">
      <formula>0</formula>
    </cfRule>
  </conditionalFormatting>
  <conditionalFormatting sqref="D9">
    <cfRule type="cellIs" dxfId="5229" priority="5771" operator="lessThan">
      <formula>0</formula>
    </cfRule>
  </conditionalFormatting>
  <conditionalFormatting sqref="D10">
    <cfRule type="cellIs" dxfId="5228" priority="5770" operator="lessThan">
      <formula>0</formula>
    </cfRule>
  </conditionalFormatting>
  <conditionalFormatting sqref="D9">
    <cfRule type="cellIs" dxfId="5227" priority="5769" operator="lessThan">
      <formula>0</formula>
    </cfRule>
  </conditionalFormatting>
  <conditionalFormatting sqref="D9">
    <cfRule type="cellIs" dxfId="5226" priority="5768" operator="lessThan">
      <formula>0</formula>
    </cfRule>
  </conditionalFormatting>
  <conditionalFormatting sqref="D9">
    <cfRule type="cellIs" dxfId="5225" priority="5767" operator="lessThan">
      <formula>0</formula>
    </cfRule>
  </conditionalFormatting>
  <conditionalFormatting sqref="D10">
    <cfRule type="cellIs" dxfId="5224" priority="5766" operator="lessThan">
      <formula>0</formula>
    </cfRule>
  </conditionalFormatting>
  <conditionalFormatting sqref="D9">
    <cfRule type="cellIs" dxfId="5223" priority="5765" operator="lessThan">
      <formula>0</formula>
    </cfRule>
  </conditionalFormatting>
  <conditionalFormatting sqref="D9">
    <cfRule type="cellIs" dxfId="5222" priority="5764" operator="lessThan">
      <formula>0</formula>
    </cfRule>
  </conditionalFormatting>
  <conditionalFormatting sqref="D9">
    <cfRule type="cellIs" dxfId="5221" priority="5763" operator="lessThan">
      <formula>0</formula>
    </cfRule>
  </conditionalFormatting>
  <conditionalFormatting sqref="D9">
    <cfRule type="cellIs" dxfId="5220" priority="5762" operator="lessThan">
      <formula>0</formula>
    </cfRule>
  </conditionalFormatting>
  <conditionalFormatting sqref="D10">
    <cfRule type="cellIs" dxfId="5219" priority="5761" operator="lessThan">
      <formula>0</formula>
    </cfRule>
  </conditionalFormatting>
  <conditionalFormatting sqref="D10">
    <cfRule type="cellIs" dxfId="5218" priority="5760" operator="lessThan">
      <formula>0</formula>
    </cfRule>
  </conditionalFormatting>
  <conditionalFormatting sqref="D9">
    <cfRule type="cellIs" dxfId="5217" priority="5759" operator="lessThan">
      <formula>0</formula>
    </cfRule>
  </conditionalFormatting>
  <conditionalFormatting sqref="D10">
    <cfRule type="cellIs" dxfId="5216" priority="5758" operator="lessThan">
      <formula>0</formula>
    </cfRule>
  </conditionalFormatting>
  <conditionalFormatting sqref="D9">
    <cfRule type="cellIs" dxfId="5215" priority="5757" operator="lessThan">
      <formula>0</formula>
    </cfRule>
  </conditionalFormatting>
  <conditionalFormatting sqref="D9">
    <cfRule type="cellIs" dxfId="5214" priority="5756" operator="lessThan">
      <formula>0</formula>
    </cfRule>
  </conditionalFormatting>
  <conditionalFormatting sqref="D10">
    <cfRule type="cellIs" dxfId="5213" priority="5755" operator="lessThan">
      <formula>0</formula>
    </cfRule>
  </conditionalFormatting>
  <conditionalFormatting sqref="D9">
    <cfRule type="cellIs" dxfId="5212" priority="5754" operator="lessThan">
      <formula>0</formula>
    </cfRule>
  </conditionalFormatting>
  <conditionalFormatting sqref="D9">
    <cfRule type="cellIs" dxfId="5211" priority="5753" operator="lessThan">
      <formula>0</formula>
    </cfRule>
  </conditionalFormatting>
  <conditionalFormatting sqref="D9">
    <cfRule type="cellIs" dxfId="5210" priority="5752" operator="lessThan">
      <formula>0</formula>
    </cfRule>
  </conditionalFormatting>
  <conditionalFormatting sqref="D10">
    <cfRule type="cellIs" dxfId="5209" priority="5751" operator="lessThan">
      <formula>0</formula>
    </cfRule>
  </conditionalFormatting>
  <conditionalFormatting sqref="D9">
    <cfRule type="cellIs" dxfId="5208" priority="5750" operator="lessThan">
      <formula>0</formula>
    </cfRule>
  </conditionalFormatting>
  <conditionalFormatting sqref="D9">
    <cfRule type="cellIs" dxfId="5207" priority="5749" operator="lessThan">
      <formula>0</formula>
    </cfRule>
  </conditionalFormatting>
  <conditionalFormatting sqref="D9">
    <cfRule type="cellIs" dxfId="5206" priority="5748" operator="lessThan">
      <formula>0</formula>
    </cfRule>
  </conditionalFormatting>
  <conditionalFormatting sqref="D9">
    <cfRule type="cellIs" dxfId="5205" priority="5747" operator="lessThan">
      <formula>0</formula>
    </cfRule>
  </conditionalFormatting>
  <conditionalFormatting sqref="D10">
    <cfRule type="cellIs" dxfId="5204" priority="5746" operator="lessThan">
      <formula>0</formula>
    </cfRule>
  </conditionalFormatting>
  <conditionalFormatting sqref="D9">
    <cfRule type="cellIs" dxfId="5203" priority="5745" operator="lessThan">
      <formula>0</formula>
    </cfRule>
  </conditionalFormatting>
  <conditionalFormatting sqref="D9">
    <cfRule type="cellIs" dxfId="5202" priority="5744" operator="lessThan">
      <formula>0</formula>
    </cfRule>
  </conditionalFormatting>
  <conditionalFormatting sqref="D9">
    <cfRule type="cellIs" dxfId="5201" priority="5743" operator="lessThan">
      <formula>0</formula>
    </cfRule>
  </conditionalFormatting>
  <conditionalFormatting sqref="D9">
    <cfRule type="cellIs" dxfId="5200" priority="5742" operator="lessThan">
      <formula>0</formula>
    </cfRule>
  </conditionalFormatting>
  <conditionalFormatting sqref="D9">
    <cfRule type="cellIs" dxfId="5199" priority="5741" operator="lessThan">
      <formula>0</formula>
    </cfRule>
  </conditionalFormatting>
  <conditionalFormatting sqref="D10">
    <cfRule type="cellIs" dxfId="5198" priority="5740" operator="lessThan">
      <formula>0</formula>
    </cfRule>
  </conditionalFormatting>
  <conditionalFormatting sqref="D10">
    <cfRule type="cellIs" dxfId="5197" priority="5739" operator="lessThan">
      <formula>0</formula>
    </cfRule>
  </conditionalFormatting>
  <conditionalFormatting sqref="D9">
    <cfRule type="cellIs" dxfId="5196" priority="5738" operator="lessThan">
      <formula>0</formula>
    </cfRule>
  </conditionalFormatting>
  <conditionalFormatting sqref="D10">
    <cfRule type="cellIs" dxfId="5195" priority="5737" operator="lessThan">
      <formula>0</formula>
    </cfRule>
  </conditionalFormatting>
  <conditionalFormatting sqref="D9">
    <cfRule type="cellIs" dxfId="5194" priority="5736" operator="lessThan">
      <formula>0</formula>
    </cfRule>
  </conditionalFormatting>
  <conditionalFormatting sqref="D9">
    <cfRule type="cellIs" dxfId="5193" priority="5735" operator="lessThan">
      <formula>0</formula>
    </cfRule>
  </conditionalFormatting>
  <conditionalFormatting sqref="D10">
    <cfRule type="cellIs" dxfId="5192" priority="5734" operator="lessThan">
      <formula>0</formula>
    </cfRule>
  </conditionalFormatting>
  <conditionalFormatting sqref="D9">
    <cfRule type="cellIs" dxfId="5191" priority="5733" operator="lessThan">
      <formula>0</formula>
    </cfRule>
  </conditionalFormatting>
  <conditionalFormatting sqref="D9">
    <cfRule type="cellIs" dxfId="5190" priority="5732" operator="lessThan">
      <formula>0</formula>
    </cfRule>
  </conditionalFormatting>
  <conditionalFormatting sqref="D9">
    <cfRule type="cellIs" dxfId="5189" priority="5731" operator="lessThan">
      <formula>0</formula>
    </cfRule>
  </conditionalFormatting>
  <conditionalFormatting sqref="D10">
    <cfRule type="cellIs" dxfId="5188" priority="5730" operator="lessThan">
      <formula>0</formula>
    </cfRule>
  </conditionalFormatting>
  <conditionalFormatting sqref="D9">
    <cfRule type="cellIs" dxfId="5187" priority="5729" operator="lessThan">
      <formula>0</formula>
    </cfRule>
  </conditionalFormatting>
  <conditionalFormatting sqref="D9">
    <cfRule type="cellIs" dxfId="5186" priority="5728" operator="lessThan">
      <formula>0</formula>
    </cfRule>
  </conditionalFormatting>
  <conditionalFormatting sqref="D9">
    <cfRule type="cellIs" dxfId="5185" priority="5727" operator="lessThan">
      <formula>0</formula>
    </cfRule>
  </conditionalFormatting>
  <conditionalFormatting sqref="D9">
    <cfRule type="cellIs" dxfId="5184" priority="5726" operator="lessThan">
      <formula>0</formula>
    </cfRule>
  </conditionalFormatting>
  <conditionalFormatting sqref="D10">
    <cfRule type="cellIs" dxfId="5183" priority="5725" operator="lessThan">
      <formula>0</formula>
    </cfRule>
  </conditionalFormatting>
  <conditionalFormatting sqref="D9">
    <cfRule type="cellIs" dxfId="5182" priority="5724" operator="lessThan">
      <formula>0</formula>
    </cfRule>
  </conditionalFormatting>
  <conditionalFormatting sqref="D9">
    <cfRule type="cellIs" dxfId="5181" priority="5723" operator="lessThan">
      <formula>0</formula>
    </cfRule>
  </conditionalFormatting>
  <conditionalFormatting sqref="D9">
    <cfRule type="cellIs" dxfId="5180" priority="5722" operator="lessThan">
      <formula>0</formula>
    </cfRule>
  </conditionalFormatting>
  <conditionalFormatting sqref="D9">
    <cfRule type="cellIs" dxfId="5179" priority="5721" operator="lessThan">
      <formula>0</formula>
    </cfRule>
  </conditionalFormatting>
  <conditionalFormatting sqref="D9">
    <cfRule type="cellIs" dxfId="5178" priority="5720" operator="lessThan">
      <formula>0</formula>
    </cfRule>
  </conditionalFormatting>
  <conditionalFormatting sqref="D10">
    <cfRule type="cellIs" dxfId="5177" priority="5719" operator="lessThan">
      <formula>0</formula>
    </cfRule>
  </conditionalFormatting>
  <conditionalFormatting sqref="D9">
    <cfRule type="cellIs" dxfId="5176" priority="5718" operator="lessThan">
      <formula>0</formula>
    </cfRule>
  </conditionalFormatting>
  <conditionalFormatting sqref="D9">
    <cfRule type="cellIs" dxfId="5175" priority="5717" operator="lessThan">
      <formula>0</formula>
    </cfRule>
  </conditionalFormatting>
  <conditionalFormatting sqref="D9">
    <cfRule type="cellIs" dxfId="5174" priority="5716" operator="lessThan">
      <formula>0</formula>
    </cfRule>
  </conditionalFormatting>
  <conditionalFormatting sqref="D9">
    <cfRule type="cellIs" dxfId="5173" priority="5715" operator="lessThan">
      <formula>0</formula>
    </cfRule>
  </conditionalFormatting>
  <conditionalFormatting sqref="D9">
    <cfRule type="cellIs" dxfId="5172" priority="5714" operator="lessThan">
      <formula>0</formula>
    </cfRule>
  </conditionalFormatting>
  <conditionalFormatting sqref="D9">
    <cfRule type="cellIs" dxfId="5171" priority="5713" operator="lessThan">
      <formula>0</formula>
    </cfRule>
  </conditionalFormatting>
  <conditionalFormatting sqref="D10">
    <cfRule type="cellIs" dxfId="5170" priority="5712" operator="lessThan">
      <formula>0</formula>
    </cfRule>
  </conditionalFormatting>
  <conditionalFormatting sqref="D10">
    <cfRule type="cellIs" dxfId="5169" priority="5711" operator="lessThan">
      <formula>0</formula>
    </cfRule>
  </conditionalFormatting>
  <conditionalFormatting sqref="D10">
    <cfRule type="cellIs" dxfId="5168" priority="5710" operator="lessThan">
      <formula>0</formula>
    </cfRule>
  </conditionalFormatting>
  <conditionalFormatting sqref="D10">
    <cfRule type="cellIs" dxfId="5167" priority="5709" operator="lessThan">
      <formula>0</formula>
    </cfRule>
  </conditionalFormatting>
  <conditionalFormatting sqref="D9">
    <cfRule type="cellIs" dxfId="5166" priority="5708" operator="lessThan">
      <formula>0</formula>
    </cfRule>
  </conditionalFormatting>
  <conditionalFormatting sqref="D10">
    <cfRule type="cellIs" dxfId="5165" priority="5707" operator="lessThan">
      <formula>0</formula>
    </cfRule>
  </conditionalFormatting>
  <conditionalFormatting sqref="D10">
    <cfRule type="cellIs" dxfId="5164" priority="5706" operator="lessThan">
      <formula>0</formula>
    </cfRule>
  </conditionalFormatting>
  <conditionalFormatting sqref="D10">
    <cfRule type="cellIs" dxfId="5163" priority="5705" operator="lessThan">
      <formula>0</formula>
    </cfRule>
  </conditionalFormatting>
  <conditionalFormatting sqref="D9">
    <cfRule type="cellIs" dxfId="5162" priority="5704" operator="lessThan">
      <formula>0</formula>
    </cfRule>
  </conditionalFormatting>
  <conditionalFormatting sqref="D10">
    <cfRule type="cellIs" dxfId="5161" priority="5703" operator="lessThan">
      <formula>0</formula>
    </cfRule>
  </conditionalFormatting>
  <conditionalFormatting sqref="D10">
    <cfRule type="cellIs" dxfId="5160" priority="5702" operator="lessThan">
      <formula>0</formula>
    </cfRule>
  </conditionalFormatting>
  <conditionalFormatting sqref="D9">
    <cfRule type="cellIs" dxfId="5159" priority="5701" operator="lessThan">
      <formula>0</formula>
    </cfRule>
  </conditionalFormatting>
  <conditionalFormatting sqref="D10">
    <cfRule type="cellIs" dxfId="5158" priority="5700" operator="lessThan">
      <formula>0</formula>
    </cfRule>
  </conditionalFormatting>
  <conditionalFormatting sqref="D9">
    <cfRule type="cellIs" dxfId="5157" priority="5699" operator="lessThan">
      <formula>0</formula>
    </cfRule>
  </conditionalFormatting>
  <conditionalFormatting sqref="D9">
    <cfRule type="cellIs" dxfId="5156" priority="5698" operator="lessThan">
      <formula>0</formula>
    </cfRule>
  </conditionalFormatting>
  <conditionalFormatting sqref="D10">
    <cfRule type="cellIs" dxfId="5155" priority="5697" operator="lessThan">
      <formula>0</formula>
    </cfRule>
  </conditionalFormatting>
  <conditionalFormatting sqref="D10">
    <cfRule type="cellIs" dxfId="5154" priority="5696" operator="lessThan">
      <formula>0</formula>
    </cfRule>
  </conditionalFormatting>
  <conditionalFormatting sqref="D10">
    <cfRule type="cellIs" dxfId="5153" priority="5695" operator="lessThan">
      <formula>0</formula>
    </cfRule>
  </conditionalFormatting>
  <conditionalFormatting sqref="D9">
    <cfRule type="cellIs" dxfId="5152" priority="5694" operator="lessThan">
      <formula>0</formula>
    </cfRule>
  </conditionalFormatting>
  <conditionalFormatting sqref="D10">
    <cfRule type="cellIs" dxfId="5151" priority="5693" operator="lessThan">
      <formula>0</formula>
    </cfRule>
  </conditionalFormatting>
  <conditionalFormatting sqref="D10">
    <cfRule type="cellIs" dxfId="5150" priority="5692" operator="lessThan">
      <formula>0</formula>
    </cfRule>
  </conditionalFormatting>
  <conditionalFormatting sqref="D9">
    <cfRule type="cellIs" dxfId="5149" priority="5691" operator="lessThan">
      <formula>0</formula>
    </cfRule>
  </conditionalFormatting>
  <conditionalFormatting sqref="D10">
    <cfRule type="cellIs" dxfId="5148" priority="5690" operator="lessThan">
      <formula>0</formula>
    </cfRule>
  </conditionalFormatting>
  <conditionalFormatting sqref="D9">
    <cfRule type="cellIs" dxfId="5147" priority="5689" operator="lessThan">
      <formula>0</formula>
    </cfRule>
  </conditionalFormatting>
  <conditionalFormatting sqref="D9">
    <cfRule type="cellIs" dxfId="5146" priority="5688" operator="lessThan">
      <formula>0</formula>
    </cfRule>
  </conditionalFormatting>
  <conditionalFormatting sqref="D10">
    <cfRule type="cellIs" dxfId="5145" priority="5687" operator="lessThan">
      <formula>0</formula>
    </cfRule>
  </conditionalFormatting>
  <conditionalFormatting sqref="D10">
    <cfRule type="cellIs" dxfId="5144" priority="5686" operator="lessThan">
      <formula>0</formula>
    </cfRule>
  </conditionalFormatting>
  <conditionalFormatting sqref="D9">
    <cfRule type="cellIs" dxfId="5143" priority="5685" operator="lessThan">
      <formula>0</formula>
    </cfRule>
  </conditionalFormatting>
  <conditionalFormatting sqref="D10">
    <cfRule type="cellIs" dxfId="5142" priority="5684" operator="lessThan">
      <formula>0</formula>
    </cfRule>
  </conditionalFormatting>
  <conditionalFormatting sqref="D9">
    <cfRule type="cellIs" dxfId="5141" priority="5683" operator="lessThan">
      <formula>0</formula>
    </cfRule>
  </conditionalFormatting>
  <conditionalFormatting sqref="D9">
    <cfRule type="cellIs" dxfId="5140" priority="5682" operator="lessThan">
      <formula>0</formula>
    </cfRule>
  </conditionalFormatting>
  <conditionalFormatting sqref="D10">
    <cfRule type="cellIs" dxfId="5139" priority="5681" operator="lessThan">
      <formula>0</formula>
    </cfRule>
  </conditionalFormatting>
  <conditionalFormatting sqref="D9">
    <cfRule type="cellIs" dxfId="5138" priority="5680" operator="lessThan">
      <formula>0</formula>
    </cfRule>
  </conditionalFormatting>
  <conditionalFormatting sqref="D9">
    <cfRule type="cellIs" dxfId="5137" priority="5679" operator="lessThan">
      <formula>0</formula>
    </cfRule>
  </conditionalFormatting>
  <conditionalFormatting sqref="D9">
    <cfRule type="cellIs" dxfId="5136" priority="5678" operator="lessThan">
      <formula>0</formula>
    </cfRule>
  </conditionalFormatting>
  <conditionalFormatting sqref="D10">
    <cfRule type="cellIs" dxfId="5135" priority="5677" operator="lessThan">
      <formula>0</formula>
    </cfRule>
  </conditionalFormatting>
  <conditionalFormatting sqref="D10">
    <cfRule type="cellIs" dxfId="5134" priority="5676" operator="lessThan">
      <formula>0</formula>
    </cfRule>
  </conditionalFormatting>
  <conditionalFormatting sqref="D10">
    <cfRule type="cellIs" dxfId="5133" priority="5675" operator="lessThan">
      <formula>0</formula>
    </cfRule>
  </conditionalFormatting>
  <conditionalFormatting sqref="D9">
    <cfRule type="cellIs" dxfId="5132" priority="5674" operator="lessThan">
      <formula>0</formula>
    </cfRule>
  </conditionalFormatting>
  <conditionalFormatting sqref="D10">
    <cfRule type="cellIs" dxfId="5131" priority="5673" operator="lessThan">
      <formula>0</formula>
    </cfRule>
  </conditionalFormatting>
  <conditionalFormatting sqref="D10">
    <cfRule type="cellIs" dxfId="5130" priority="5672" operator="lessThan">
      <formula>0</formula>
    </cfRule>
  </conditionalFormatting>
  <conditionalFormatting sqref="D9">
    <cfRule type="cellIs" dxfId="5129" priority="5671" operator="lessThan">
      <formula>0</formula>
    </cfRule>
  </conditionalFormatting>
  <conditionalFormatting sqref="D10">
    <cfRule type="cellIs" dxfId="5128" priority="5670" operator="lessThan">
      <formula>0</formula>
    </cfRule>
  </conditionalFormatting>
  <conditionalFormatting sqref="D9">
    <cfRule type="cellIs" dxfId="5127" priority="5669" operator="lessThan">
      <formula>0</formula>
    </cfRule>
  </conditionalFormatting>
  <conditionalFormatting sqref="D9">
    <cfRule type="cellIs" dxfId="5126" priority="5668" operator="lessThan">
      <formula>0</formula>
    </cfRule>
  </conditionalFormatting>
  <conditionalFormatting sqref="D10">
    <cfRule type="cellIs" dxfId="5125" priority="5667" operator="lessThan">
      <formula>0</formula>
    </cfRule>
  </conditionalFormatting>
  <conditionalFormatting sqref="D10">
    <cfRule type="cellIs" dxfId="5124" priority="5666" operator="lessThan">
      <formula>0</formula>
    </cfRule>
  </conditionalFormatting>
  <conditionalFormatting sqref="D9">
    <cfRule type="cellIs" dxfId="5123" priority="5665" operator="lessThan">
      <formula>0</formula>
    </cfRule>
  </conditionalFormatting>
  <conditionalFormatting sqref="D10">
    <cfRule type="cellIs" dxfId="5122" priority="5664" operator="lessThan">
      <formula>0</formula>
    </cfRule>
  </conditionalFormatting>
  <conditionalFormatting sqref="D9">
    <cfRule type="cellIs" dxfId="5121" priority="5663" operator="lessThan">
      <formula>0</formula>
    </cfRule>
  </conditionalFormatting>
  <conditionalFormatting sqref="D9">
    <cfRule type="cellIs" dxfId="5120" priority="5662" operator="lessThan">
      <formula>0</formula>
    </cfRule>
  </conditionalFormatting>
  <conditionalFormatting sqref="D10">
    <cfRule type="cellIs" dxfId="5119" priority="5661" operator="lessThan">
      <formula>0</formula>
    </cfRule>
  </conditionalFormatting>
  <conditionalFormatting sqref="D9">
    <cfRule type="cellIs" dxfId="5118" priority="5660" operator="lessThan">
      <formula>0</formula>
    </cfRule>
  </conditionalFormatting>
  <conditionalFormatting sqref="D9">
    <cfRule type="cellIs" dxfId="5117" priority="5659" operator="lessThan">
      <formula>0</formula>
    </cfRule>
  </conditionalFormatting>
  <conditionalFormatting sqref="D9">
    <cfRule type="cellIs" dxfId="5116" priority="5658" operator="lessThan">
      <formula>0</formula>
    </cfRule>
  </conditionalFormatting>
  <conditionalFormatting sqref="D10">
    <cfRule type="cellIs" dxfId="5115" priority="5657" operator="lessThan">
      <formula>0</formula>
    </cfRule>
  </conditionalFormatting>
  <conditionalFormatting sqref="D10">
    <cfRule type="cellIs" dxfId="5114" priority="5656" operator="lessThan">
      <formula>0</formula>
    </cfRule>
  </conditionalFormatting>
  <conditionalFormatting sqref="D9">
    <cfRule type="cellIs" dxfId="5113" priority="5655" operator="lessThan">
      <formula>0</formula>
    </cfRule>
  </conditionalFormatting>
  <conditionalFormatting sqref="D10">
    <cfRule type="cellIs" dxfId="5112" priority="5654" operator="lessThan">
      <formula>0</formula>
    </cfRule>
  </conditionalFormatting>
  <conditionalFormatting sqref="D9">
    <cfRule type="cellIs" dxfId="5111" priority="5653" operator="lessThan">
      <formula>0</formula>
    </cfRule>
  </conditionalFormatting>
  <conditionalFormatting sqref="D9">
    <cfRule type="cellIs" dxfId="5110" priority="5652" operator="lessThan">
      <formula>0</formula>
    </cfRule>
  </conditionalFormatting>
  <conditionalFormatting sqref="D10">
    <cfRule type="cellIs" dxfId="5109" priority="5651" operator="lessThan">
      <formula>0</formula>
    </cfRule>
  </conditionalFormatting>
  <conditionalFormatting sqref="D9">
    <cfRule type="cellIs" dxfId="5108" priority="5650" operator="lessThan">
      <formula>0</formula>
    </cfRule>
  </conditionalFormatting>
  <conditionalFormatting sqref="D9">
    <cfRule type="cellIs" dxfId="5107" priority="5649" operator="lessThan">
      <formula>0</formula>
    </cfRule>
  </conditionalFormatting>
  <conditionalFormatting sqref="D9">
    <cfRule type="cellIs" dxfId="5106" priority="5648" operator="lessThan">
      <formula>0</formula>
    </cfRule>
  </conditionalFormatting>
  <conditionalFormatting sqref="D10">
    <cfRule type="cellIs" dxfId="5105" priority="5647" operator="lessThan">
      <formula>0</formula>
    </cfRule>
  </conditionalFormatting>
  <conditionalFormatting sqref="D9">
    <cfRule type="cellIs" dxfId="5104" priority="5646" operator="lessThan">
      <formula>0</formula>
    </cfRule>
  </conditionalFormatting>
  <conditionalFormatting sqref="D9">
    <cfRule type="cellIs" dxfId="5103" priority="5645" operator="lessThan">
      <formula>0</formula>
    </cfRule>
  </conditionalFormatting>
  <conditionalFormatting sqref="D9">
    <cfRule type="cellIs" dxfId="5102" priority="5644" operator="lessThan">
      <formula>0</formula>
    </cfRule>
  </conditionalFormatting>
  <conditionalFormatting sqref="D9">
    <cfRule type="cellIs" dxfId="5101" priority="5643" operator="lessThan">
      <formula>0</formula>
    </cfRule>
  </conditionalFormatting>
  <conditionalFormatting sqref="D10">
    <cfRule type="cellIs" dxfId="5100" priority="5642" operator="lessThan">
      <formula>0</formula>
    </cfRule>
  </conditionalFormatting>
  <conditionalFormatting sqref="D10">
    <cfRule type="cellIs" dxfId="5099" priority="5641" operator="lessThan">
      <formula>0</formula>
    </cfRule>
  </conditionalFormatting>
  <conditionalFormatting sqref="D10">
    <cfRule type="cellIs" dxfId="5098" priority="5640" operator="lessThan">
      <formula>0</formula>
    </cfRule>
  </conditionalFormatting>
  <conditionalFormatting sqref="D9">
    <cfRule type="cellIs" dxfId="5097" priority="5639" operator="lessThan">
      <formula>0</formula>
    </cfRule>
  </conditionalFormatting>
  <conditionalFormatting sqref="D10">
    <cfRule type="cellIs" dxfId="5096" priority="5638" operator="lessThan">
      <formula>0</formula>
    </cfRule>
  </conditionalFormatting>
  <conditionalFormatting sqref="D10">
    <cfRule type="cellIs" dxfId="5095" priority="5637" operator="lessThan">
      <formula>0</formula>
    </cfRule>
  </conditionalFormatting>
  <conditionalFormatting sqref="D9">
    <cfRule type="cellIs" dxfId="5094" priority="5636" operator="lessThan">
      <formula>0</formula>
    </cfRule>
  </conditionalFormatting>
  <conditionalFormatting sqref="D10">
    <cfRule type="cellIs" dxfId="5093" priority="5635" operator="lessThan">
      <formula>0</formula>
    </cfRule>
  </conditionalFormatting>
  <conditionalFormatting sqref="D9">
    <cfRule type="cellIs" dxfId="5092" priority="5634" operator="lessThan">
      <formula>0</formula>
    </cfRule>
  </conditionalFormatting>
  <conditionalFormatting sqref="D9">
    <cfRule type="cellIs" dxfId="5091" priority="5633" operator="lessThan">
      <formula>0</formula>
    </cfRule>
  </conditionalFormatting>
  <conditionalFormatting sqref="D10">
    <cfRule type="cellIs" dxfId="5090" priority="5632" operator="lessThan">
      <formula>0</formula>
    </cfRule>
  </conditionalFormatting>
  <conditionalFormatting sqref="D10">
    <cfRule type="cellIs" dxfId="5089" priority="5631" operator="lessThan">
      <formula>0</formula>
    </cfRule>
  </conditionalFormatting>
  <conditionalFormatting sqref="D9">
    <cfRule type="cellIs" dxfId="5088" priority="5630" operator="lessThan">
      <formula>0</formula>
    </cfRule>
  </conditionalFormatting>
  <conditionalFormatting sqref="D10">
    <cfRule type="cellIs" dxfId="5087" priority="5629" operator="lessThan">
      <formula>0</formula>
    </cfRule>
  </conditionalFormatting>
  <conditionalFormatting sqref="D9">
    <cfRule type="cellIs" dxfId="5086" priority="5628" operator="lessThan">
      <formula>0</formula>
    </cfRule>
  </conditionalFormatting>
  <conditionalFormatting sqref="D9">
    <cfRule type="cellIs" dxfId="5085" priority="5627" operator="lessThan">
      <formula>0</formula>
    </cfRule>
  </conditionalFormatting>
  <conditionalFormatting sqref="D10">
    <cfRule type="cellIs" dxfId="5084" priority="5626" operator="lessThan">
      <formula>0</formula>
    </cfRule>
  </conditionalFormatting>
  <conditionalFormatting sqref="D9">
    <cfRule type="cellIs" dxfId="5083" priority="5625" operator="lessThan">
      <formula>0</formula>
    </cfRule>
  </conditionalFormatting>
  <conditionalFormatting sqref="D9">
    <cfRule type="cellIs" dxfId="5082" priority="5624" operator="lessThan">
      <formula>0</formula>
    </cfRule>
  </conditionalFormatting>
  <conditionalFormatting sqref="D9">
    <cfRule type="cellIs" dxfId="5081" priority="5623" operator="lessThan">
      <formula>0</formula>
    </cfRule>
  </conditionalFormatting>
  <conditionalFormatting sqref="D10">
    <cfRule type="cellIs" dxfId="5080" priority="5622" operator="lessThan">
      <formula>0</formula>
    </cfRule>
  </conditionalFormatting>
  <conditionalFormatting sqref="D10">
    <cfRule type="cellIs" dxfId="5079" priority="5621" operator="lessThan">
      <formula>0</formula>
    </cfRule>
  </conditionalFormatting>
  <conditionalFormatting sqref="D9">
    <cfRule type="cellIs" dxfId="5078" priority="5620" operator="lessThan">
      <formula>0</formula>
    </cfRule>
  </conditionalFormatting>
  <conditionalFormatting sqref="D10">
    <cfRule type="cellIs" dxfId="5077" priority="5619" operator="lessThan">
      <formula>0</formula>
    </cfRule>
  </conditionalFormatting>
  <conditionalFormatting sqref="D9">
    <cfRule type="cellIs" dxfId="5076" priority="5618" operator="lessThan">
      <formula>0</formula>
    </cfRule>
  </conditionalFormatting>
  <conditionalFormatting sqref="D9">
    <cfRule type="cellIs" dxfId="5075" priority="5617" operator="lessThan">
      <formula>0</formula>
    </cfRule>
  </conditionalFormatting>
  <conditionalFormatting sqref="D10">
    <cfRule type="cellIs" dxfId="5074" priority="5616" operator="lessThan">
      <formula>0</formula>
    </cfRule>
  </conditionalFormatting>
  <conditionalFormatting sqref="D9">
    <cfRule type="cellIs" dxfId="5073" priority="5615" operator="lessThan">
      <formula>0</formula>
    </cfRule>
  </conditionalFormatting>
  <conditionalFormatting sqref="D9">
    <cfRule type="cellIs" dxfId="5072" priority="5614" operator="lessThan">
      <formula>0</formula>
    </cfRule>
  </conditionalFormatting>
  <conditionalFormatting sqref="D9">
    <cfRule type="cellIs" dxfId="5071" priority="5613" operator="lessThan">
      <formula>0</formula>
    </cfRule>
  </conditionalFormatting>
  <conditionalFormatting sqref="D10">
    <cfRule type="cellIs" dxfId="5070" priority="5612" operator="lessThan">
      <formula>0</formula>
    </cfRule>
  </conditionalFormatting>
  <conditionalFormatting sqref="D9">
    <cfRule type="cellIs" dxfId="5069" priority="5611" operator="lessThan">
      <formula>0</formula>
    </cfRule>
  </conditionalFormatting>
  <conditionalFormatting sqref="D9">
    <cfRule type="cellIs" dxfId="5068" priority="5610" operator="lessThan">
      <formula>0</formula>
    </cfRule>
  </conditionalFormatting>
  <conditionalFormatting sqref="D9">
    <cfRule type="cellIs" dxfId="5067" priority="5609" operator="lessThan">
      <formula>0</formula>
    </cfRule>
  </conditionalFormatting>
  <conditionalFormatting sqref="D9">
    <cfRule type="cellIs" dxfId="5066" priority="5608" operator="lessThan">
      <formula>0</formula>
    </cfRule>
  </conditionalFormatting>
  <conditionalFormatting sqref="D10">
    <cfRule type="cellIs" dxfId="5065" priority="5607" operator="lessThan">
      <formula>0</formula>
    </cfRule>
  </conditionalFormatting>
  <conditionalFormatting sqref="D10">
    <cfRule type="cellIs" dxfId="5064" priority="5606" operator="lessThan">
      <formula>0</formula>
    </cfRule>
  </conditionalFormatting>
  <conditionalFormatting sqref="D9">
    <cfRule type="cellIs" dxfId="5063" priority="5605" operator="lessThan">
      <formula>0</formula>
    </cfRule>
  </conditionalFormatting>
  <conditionalFormatting sqref="D10">
    <cfRule type="cellIs" dxfId="5062" priority="5604" operator="lessThan">
      <formula>0</formula>
    </cfRule>
  </conditionalFormatting>
  <conditionalFormatting sqref="D9">
    <cfRule type="cellIs" dxfId="5061" priority="5603" operator="lessThan">
      <formula>0</formula>
    </cfRule>
  </conditionalFormatting>
  <conditionalFormatting sqref="D9">
    <cfRule type="cellIs" dxfId="5060" priority="5602" operator="lessThan">
      <formula>0</formula>
    </cfRule>
  </conditionalFormatting>
  <conditionalFormatting sqref="D10">
    <cfRule type="cellIs" dxfId="5059" priority="5601" operator="lessThan">
      <formula>0</formula>
    </cfRule>
  </conditionalFormatting>
  <conditionalFormatting sqref="D9">
    <cfRule type="cellIs" dxfId="5058" priority="5600" operator="lessThan">
      <formula>0</formula>
    </cfRule>
  </conditionalFormatting>
  <conditionalFormatting sqref="D9">
    <cfRule type="cellIs" dxfId="5057" priority="5599" operator="lessThan">
      <formula>0</formula>
    </cfRule>
  </conditionalFormatting>
  <conditionalFormatting sqref="D9">
    <cfRule type="cellIs" dxfId="5056" priority="5598" operator="lessThan">
      <formula>0</formula>
    </cfRule>
  </conditionalFormatting>
  <conditionalFormatting sqref="D10">
    <cfRule type="cellIs" dxfId="5055" priority="5597" operator="lessThan">
      <formula>0</formula>
    </cfRule>
  </conditionalFormatting>
  <conditionalFormatting sqref="D9">
    <cfRule type="cellIs" dxfId="5054" priority="5596" operator="lessThan">
      <formula>0</formula>
    </cfRule>
  </conditionalFormatting>
  <conditionalFormatting sqref="D9">
    <cfRule type="cellIs" dxfId="5053" priority="5595" operator="lessThan">
      <formula>0</formula>
    </cfRule>
  </conditionalFormatting>
  <conditionalFormatting sqref="D9">
    <cfRule type="cellIs" dxfId="5052" priority="5594" operator="lessThan">
      <formula>0</formula>
    </cfRule>
  </conditionalFormatting>
  <conditionalFormatting sqref="D9">
    <cfRule type="cellIs" dxfId="5051" priority="5593" operator="lessThan">
      <formula>0</formula>
    </cfRule>
  </conditionalFormatting>
  <conditionalFormatting sqref="D10">
    <cfRule type="cellIs" dxfId="5050" priority="5592" operator="lessThan">
      <formula>0</formula>
    </cfRule>
  </conditionalFormatting>
  <conditionalFormatting sqref="D9">
    <cfRule type="cellIs" dxfId="5049" priority="5591" operator="lessThan">
      <formula>0</formula>
    </cfRule>
  </conditionalFormatting>
  <conditionalFormatting sqref="D9">
    <cfRule type="cellIs" dxfId="5048" priority="5590" operator="lessThan">
      <formula>0</formula>
    </cfRule>
  </conditionalFormatting>
  <conditionalFormatting sqref="D9">
    <cfRule type="cellIs" dxfId="5047" priority="5589" operator="lessThan">
      <formula>0</formula>
    </cfRule>
  </conditionalFormatting>
  <conditionalFormatting sqref="D9">
    <cfRule type="cellIs" dxfId="5046" priority="5588" operator="lessThan">
      <formula>0</formula>
    </cfRule>
  </conditionalFormatting>
  <conditionalFormatting sqref="D9">
    <cfRule type="cellIs" dxfId="5045" priority="5587" operator="lessThan">
      <formula>0</formula>
    </cfRule>
  </conditionalFormatting>
  <conditionalFormatting sqref="D10">
    <cfRule type="cellIs" dxfId="5044" priority="5586" operator="lessThan">
      <formula>0</formula>
    </cfRule>
  </conditionalFormatting>
  <conditionalFormatting sqref="D10">
    <cfRule type="cellIs" dxfId="5043" priority="5585" operator="lessThan">
      <formula>0</formula>
    </cfRule>
  </conditionalFormatting>
  <conditionalFormatting sqref="D10">
    <cfRule type="cellIs" dxfId="5042" priority="5584" operator="lessThan">
      <formula>0</formula>
    </cfRule>
  </conditionalFormatting>
  <conditionalFormatting sqref="D9">
    <cfRule type="cellIs" dxfId="5041" priority="5583" operator="lessThan">
      <formula>0</formula>
    </cfRule>
  </conditionalFormatting>
  <conditionalFormatting sqref="D10">
    <cfRule type="cellIs" dxfId="5040" priority="5582" operator="lessThan">
      <formula>0</formula>
    </cfRule>
  </conditionalFormatting>
  <conditionalFormatting sqref="D10">
    <cfRule type="cellIs" dxfId="5039" priority="5581" operator="lessThan">
      <formula>0</formula>
    </cfRule>
  </conditionalFormatting>
  <conditionalFormatting sqref="D9">
    <cfRule type="cellIs" dxfId="5038" priority="5580" operator="lessThan">
      <formula>0</formula>
    </cfRule>
  </conditionalFormatting>
  <conditionalFormatting sqref="D10">
    <cfRule type="cellIs" dxfId="5037" priority="5579" operator="lessThan">
      <formula>0</formula>
    </cfRule>
  </conditionalFormatting>
  <conditionalFormatting sqref="D9">
    <cfRule type="cellIs" dxfId="5036" priority="5578" operator="lessThan">
      <formula>0</formula>
    </cfRule>
  </conditionalFormatting>
  <conditionalFormatting sqref="D9">
    <cfRule type="cellIs" dxfId="5035" priority="5577" operator="lessThan">
      <formula>0</formula>
    </cfRule>
  </conditionalFormatting>
  <conditionalFormatting sqref="D10">
    <cfRule type="cellIs" dxfId="5034" priority="5576" operator="lessThan">
      <formula>0</formula>
    </cfRule>
  </conditionalFormatting>
  <conditionalFormatting sqref="D10">
    <cfRule type="cellIs" dxfId="5033" priority="5575" operator="lessThan">
      <formula>0</formula>
    </cfRule>
  </conditionalFormatting>
  <conditionalFormatting sqref="D9">
    <cfRule type="cellIs" dxfId="5032" priority="5574" operator="lessThan">
      <formula>0</formula>
    </cfRule>
  </conditionalFormatting>
  <conditionalFormatting sqref="D10">
    <cfRule type="cellIs" dxfId="5031" priority="5573" operator="lessThan">
      <formula>0</formula>
    </cfRule>
  </conditionalFormatting>
  <conditionalFormatting sqref="D9">
    <cfRule type="cellIs" dxfId="5030" priority="5572" operator="lessThan">
      <formula>0</formula>
    </cfRule>
  </conditionalFormatting>
  <conditionalFormatting sqref="D9">
    <cfRule type="cellIs" dxfId="5029" priority="5571" operator="lessThan">
      <formula>0</formula>
    </cfRule>
  </conditionalFormatting>
  <conditionalFormatting sqref="D10">
    <cfRule type="cellIs" dxfId="5028" priority="5570" operator="lessThan">
      <formula>0</formula>
    </cfRule>
  </conditionalFormatting>
  <conditionalFormatting sqref="D9">
    <cfRule type="cellIs" dxfId="5027" priority="5569" operator="lessThan">
      <formula>0</formula>
    </cfRule>
  </conditionalFormatting>
  <conditionalFormatting sqref="D9">
    <cfRule type="cellIs" dxfId="5026" priority="5568" operator="lessThan">
      <formula>0</formula>
    </cfRule>
  </conditionalFormatting>
  <conditionalFormatting sqref="D9">
    <cfRule type="cellIs" dxfId="5025" priority="5567" operator="lessThan">
      <formula>0</formula>
    </cfRule>
  </conditionalFormatting>
  <conditionalFormatting sqref="D10">
    <cfRule type="cellIs" dxfId="5024" priority="5566" operator="lessThan">
      <formula>0</formula>
    </cfRule>
  </conditionalFormatting>
  <conditionalFormatting sqref="D10">
    <cfRule type="cellIs" dxfId="5023" priority="5565" operator="lessThan">
      <formula>0</formula>
    </cfRule>
  </conditionalFormatting>
  <conditionalFormatting sqref="D9">
    <cfRule type="cellIs" dxfId="5022" priority="5564" operator="lessThan">
      <formula>0</formula>
    </cfRule>
  </conditionalFormatting>
  <conditionalFormatting sqref="D10">
    <cfRule type="cellIs" dxfId="5021" priority="5563" operator="lessThan">
      <formula>0</formula>
    </cfRule>
  </conditionalFormatting>
  <conditionalFormatting sqref="D9">
    <cfRule type="cellIs" dxfId="5020" priority="5562" operator="lessThan">
      <formula>0</formula>
    </cfRule>
  </conditionalFormatting>
  <conditionalFormatting sqref="D9">
    <cfRule type="cellIs" dxfId="5019" priority="5561" operator="lessThan">
      <formula>0</formula>
    </cfRule>
  </conditionalFormatting>
  <conditionalFormatting sqref="D10">
    <cfRule type="cellIs" dxfId="5018" priority="5560" operator="lessThan">
      <formula>0</formula>
    </cfRule>
  </conditionalFormatting>
  <conditionalFormatting sqref="D9">
    <cfRule type="cellIs" dxfId="5017" priority="5559" operator="lessThan">
      <formula>0</formula>
    </cfRule>
  </conditionalFormatting>
  <conditionalFormatting sqref="D9">
    <cfRule type="cellIs" dxfId="5016" priority="5558" operator="lessThan">
      <formula>0</formula>
    </cfRule>
  </conditionalFormatting>
  <conditionalFormatting sqref="D9">
    <cfRule type="cellIs" dxfId="5015" priority="5557" operator="lessThan">
      <formula>0</formula>
    </cfRule>
  </conditionalFormatting>
  <conditionalFormatting sqref="D10">
    <cfRule type="cellIs" dxfId="5014" priority="5556" operator="lessThan">
      <formula>0</formula>
    </cfRule>
  </conditionalFormatting>
  <conditionalFormatting sqref="D9">
    <cfRule type="cellIs" dxfId="5013" priority="5555" operator="lessThan">
      <formula>0</formula>
    </cfRule>
  </conditionalFormatting>
  <conditionalFormatting sqref="D9">
    <cfRule type="cellIs" dxfId="5012" priority="5554" operator="lessThan">
      <formula>0</formula>
    </cfRule>
  </conditionalFormatting>
  <conditionalFormatting sqref="D9">
    <cfRule type="cellIs" dxfId="5011" priority="5553" operator="lessThan">
      <formula>0</formula>
    </cfRule>
  </conditionalFormatting>
  <conditionalFormatting sqref="D9">
    <cfRule type="cellIs" dxfId="5010" priority="5552" operator="lessThan">
      <formula>0</formula>
    </cfRule>
  </conditionalFormatting>
  <conditionalFormatting sqref="D10">
    <cfRule type="cellIs" dxfId="5009" priority="5551" operator="lessThan">
      <formula>0</formula>
    </cfRule>
  </conditionalFormatting>
  <conditionalFormatting sqref="D10">
    <cfRule type="cellIs" dxfId="5008" priority="5550" operator="lessThan">
      <formula>0</formula>
    </cfRule>
  </conditionalFormatting>
  <conditionalFormatting sqref="D9">
    <cfRule type="cellIs" dxfId="5007" priority="5549" operator="lessThan">
      <formula>0</formula>
    </cfRule>
  </conditionalFormatting>
  <conditionalFormatting sqref="D10">
    <cfRule type="cellIs" dxfId="5006" priority="5548" operator="lessThan">
      <formula>0</formula>
    </cfRule>
  </conditionalFormatting>
  <conditionalFormatting sqref="D9">
    <cfRule type="cellIs" dxfId="5005" priority="5547" operator="lessThan">
      <formula>0</formula>
    </cfRule>
  </conditionalFormatting>
  <conditionalFormatting sqref="D9">
    <cfRule type="cellIs" dxfId="5004" priority="5546" operator="lessThan">
      <formula>0</formula>
    </cfRule>
  </conditionalFormatting>
  <conditionalFormatting sqref="D10">
    <cfRule type="cellIs" dxfId="5003" priority="5545" operator="lessThan">
      <formula>0</formula>
    </cfRule>
  </conditionalFormatting>
  <conditionalFormatting sqref="D9">
    <cfRule type="cellIs" dxfId="5002" priority="5544" operator="lessThan">
      <formula>0</formula>
    </cfRule>
  </conditionalFormatting>
  <conditionalFormatting sqref="D9">
    <cfRule type="cellIs" dxfId="5001" priority="5543" operator="lessThan">
      <formula>0</formula>
    </cfRule>
  </conditionalFormatting>
  <conditionalFormatting sqref="D9">
    <cfRule type="cellIs" dxfId="5000" priority="5542" operator="lessThan">
      <formula>0</formula>
    </cfRule>
  </conditionalFormatting>
  <conditionalFormatting sqref="D10">
    <cfRule type="cellIs" dxfId="4999" priority="5541" operator="lessThan">
      <formula>0</formula>
    </cfRule>
  </conditionalFormatting>
  <conditionalFormatting sqref="D9">
    <cfRule type="cellIs" dxfId="4998" priority="5540" operator="lessThan">
      <formula>0</formula>
    </cfRule>
  </conditionalFormatting>
  <conditionalFormatting sqref="D9">
    <cfRule type="cellIs" dxfId="4997" priority="5539" operator="lessThan">
      <formula>0</formula>
    </cfRule>
  </conditionalFormatting>
  <conditionalFormatting sqref="D9">
    <cfRule type="cellIs" dxfId="4996" priority="5538" operator="lessThan">
      <formula>0</formula>
    </cfRule>
  </conditionalFormatting>
  <conditionalFormatting sqref="D9">
    <cfRule type="cellIs" dxfId="4995" priority="5537" operator="lessThan">
      <formula>0</formula>
    </cfRule>
  </conditionalFormatting>
  <conditionalFormatting sqref="D10">
    <cfRule type="cellIs" dxfId="4994" priority="5536" operator="lessThan">
      <formula>0</formula>
    </cfRule>
  </conditionalFormatting>
  <conditionalFormatting sqref="D9">
    <cfRule type="cellIs" dxfId="4993" priority="5535" operator="lessThan">
      <formula>0</formula>
    </cfRule>
  </conditionalFormatting>
  <conditionalFormatting sqref="D9">
    <cfRule type="cellIs" dxfId="4992" priority="5534" operator="lessThan">
      <formula>0</formula>
    </cfRule>
  </conditionalFormatting>
  <conditionalFormatting sqref="D9">
    <cfRule type="cellIs" dxfId="4991" priority="5533" operator="lessThan">
      <formula>0</formula>
    </cfRule>
  </conditionalFormatting>
  <conditionalFormatting sqref="D9">
    <cfRule type="cellIs" dxfId="4990" priority="5532" operator="lessThan">
      <formula>0</formula>
    </cfRule>
  </conditionalFormatting>
  <conditionalFormatting sqref="D9">
    <cfRule type="cellIs" dxfId="4989" priority="5531" operator="lessThan">
      <formula>0</formula>
    </cfRule>
  </conditionalFormatting>
  <conditionalFormatting sqref="D10">
    <cfRule type="cellIs" dxfId="4988" priority="5530" operator="lessThan">
      <formula>0</formula>
    </cfRule>
  </conditionalFormatting>
  <conditionalFormatting sqref="D10">
    <cfRule type="cellIs" dxfId="4987" priority="5529" operator="lessThan">
      <formula>0</formula>
    </cfRule>
  </conditionalFormatting>
  <conditionalFormatting sqref="D9">
    <cfRule type="cellIs" dxfId="4986" priority="5528" operator="lessThan">
      <formula>0</formula>
    </cfRule>
  </conditionalFormatting>
  <conditionalFormatting sqref="D10">
    <cfRule type="cellIs" dxfId="4985" priority="5527" operator="lessThan">
      <formula>0</formula>
    </cfRule>
  </conditionalFormatting>
  <conditionalFormatting sqref="D9">
    <cfRule type="cellIs" dxfId="4984" priority="5526" operator="lessThan">
      <formula>0</formula>
    </cfRule>
  </conditionalFormatting>
  <conditionalFormatting sqref="D9">
    <cfRule type="cellIs" dxfId="4983" priority="5525" operator="lessThan">
      <formula>0</formula>
    </cfRule>
  </conditionalFormatting>
  <conditionalFormatting sqref="D10">
    <cfRule type="cellIs" dxfId="4982" priority="5524" operator="lessThan">
      <formula>0</formula>
    </cfRule>
  </conditionalFormatting>
  <conditionalFormatting sqref="D9">
    <cfRule type="cellIs" dxfId="4981" priority="5523" operator="lessThan">
      <formula>0</formula>
    </cfRule>
  </conditionalFormatting>
  <conditionalFormatting sqref="D9">
    <cfRule type="cellIs" dxfId="4980" priority="5522" operator="lessThan">
      <formula>0</formula>
    </cfRule>
  </conditionalFormatting>
  <conditionalFormatting sqref="D9">
    <cfRule type="cellIs" dxfId="4979" priority="5521" operator="lessThan">
      <formula>0</formula>
    </cfRule>
  </conditionalFormatting>
  <conditionalFormatting sqref="D10">
    <cfRule type="cellIs" dxfId="4978" priority="5520" operator="lessThan">
      <formula>0</formula>
    </cfRule>
  </conditionalFormatting>
  <conditionalFormatting sqref="D9">
    <cfRule type="cellIs" dxfId="4977" priority="5519" operator="lessThan">
      <formula>0</formula>
    </cfRule>
  </conditionalFormatting>
  <conditionalFormatting sqref="D9">
    <cfRule type="cellIs" dxfId="4976" priority="5518" operator="lessThan">
      <formula>0</formula>
    </cfRule>
  </conditionalFormatting>
  <conditionalFormatting sqref="D9">
    <cfRule type="cellIs" dxfId="4975" priority="5517" operator="lessThan">
      <formula>0</formula>
    </cfRule>
  </conditionalFormatting>
  <conditionalFormatting sqref="D9">
    <cfRule type="cellIs" dxfId="4974" priority="5516" operator="lessThan">
      <formula>0</formula>
    </cfRule>
  </conditionalFormatting>
  <conditionalFormatting sqref="D10">
    <cfRule type="cellIs" dxfId="4973" priority="5515" operator="lessThan">
      <formula>0</formula>
    </cfRule>
  </conditionalFormatting>
  <conditionalFormatting sqref="D9">
    <cfRule type="cellIs" dxfId="4972" priority="5514" operator="lessThan">
      <formula>0</formula>
    </cfRule>
  </conditionalFormatting>
  <conditionalFormatting sqref="D9">
    <cfRule type="cellIs" dxfId="4971" priority="5513" operator="lessThan">
      <formula>0</formula>
    </cfRule>
  </conditionalFormatting>
  <conditionalFormatting sqref="D9">
    <cfRule type="cellIs" dxfId="4970" priority="5512" operator="lessThan">
      <formula>0</formula>
    </cfRule>
  </conditionalFormatting>
  <conditionalFormatting sqref="D9">
    <cfRule type="cellIs" dxfId="4969" priority="5511" operator="lessThan">
      <formula>0</formula>
    </cfRule>
  </conditionalFormatting>
  <conditionalFormatting sqref="D9">
    <cfRule type="cellIs" dxfId="4968" priority="5510" operator="lessThan">
      <formula>0</formula>
    </cfRule>
  </conditionalFormatting>
  <conditionalFormatting sqref="D10">
    <cfRule type="cellIs" dxfId="4967" priority="5509" operator="lessThan">
      <formula>0</formula>
    </cfRule>
  </conditionalFormatting>
  <conditionalFormatting sqref="D9">
    <cfRule type="cellIs" dxfId="4966" priority="5508" operator="lessThan">
      <formula>0</formula>
    </cfRule>
  </conditionalFormatting>
  <conditionalFormatting sqref="D9">
    <cfRule type="cellIs" dxfId="4965" priority="5507" operator="lessThan">
      <formula>0</formula>
    </cfRule>
  </conditionalFormatting>
  <conditionalFormatting sqref="D9">
    <cfRule type="cellIs" dxfId="4964" priority="5506" operator="lessThan">
      <formula>0</formula>
    </cfRule>
  </conditionalFormatting>
  <conditionalFormatting sqref="D9">
    <cfRule type="cellIs" dxfId="4963" priority="5505" operator="lessThan">
      <formula>0</formula>
    </cfRule>
  </conditionalFormatting>
  <conditionalFormatting sqref="D9">
    <cfRule type="cellIs" dxfId="4962" priority="5504" operator="lessThan">
      <formula>0</formula>
    </cfRule>
  </conditionalFormatting>
  <conditionalFormatting sqref="D9">
    <cfRule type="cellIs" dxfId="4961" priority="5503" operator="lessThan">
      <formula>0</formula>
    </cfRule>
  </conditionalFormatting>
  <conditionalFormatting sqref="D10">
    <cfRule type="cellIs" dxfId="4960" priority="5502" operator="lessThan">
      <formula>0</formula>
    </cfRule>
  </conditionalFormatting>
  <conditionalFormatting sqref="D10">
    <cfRule type="cellIs" dxfId="4959" priority="5501" operator="lessThan">
      <formula>0</formula>
    </cfRule>
  </conditionalFormatting>
  <conditionalFormatting sqref="D10">
    <cfRule type="cellIs" dxfId="4958" priority="5500" operator="lessThan">
      <formula>0</formula>
    </cfRule>
  </conditionalFormatting>
  <conditionalFormatting sqref="D9">
    <cfRule type="cellIs" dxfId="4957" priority="5499" operator="lessThan">
      <formula>0</formula>
    </cfRule>
  </conditionalFormatting>
  <conditionalFormatting sqref="D10">
    <cfRule type="cellIs" dxfId="4956" priority="5498" operator="lessThan">
      <formula>0</formula>
    </cfRule>
  </conditionalFormatting>
  <conditionalFormatting sqref="D10">
    <cfRule type="cellIs" dxfId="4955" priority="5497" operator="lessThan">
      <formula>0</formula>
    </cfRule>
  </conditionalFormatting>
  <conditionalFormatting sqref="D9">
    <cfRule type="cellIs" dxfId="4954" priority="5496" operator="lessThan">
      <formula>0</formula>
    </cfRule>
  </conditionalFormatting>
  <conditionalFormatting sqref="D10">
    <cfRule type="cellIs" dxfId="4953" priority="5495" operator="lessThan">
      <formula>0</formula>
    </cfRule>
  </conditionalFormatting>
  <conditionalFormatting sqref="D9">
    <cfRule type="cellIs" dxfId="4952" priority="5494" operator="lessThan">
      <formula>0</formula>
    </cfRule>
  </conditionalFormatting>
  <conditionalFormatting sqref="D9">
    <cfRule type="cellIs" dxfId="4951" priority="5493" operator="lessThan">
      <formula>0</formula>
    </cfRule>
  </conditionalFormatting>
  <conditionalFormatting sqref="D10">
    <cfRule type="cellIs" dxfId="4950" priority="5492" operator="lessThan">
      <formula>0</formula>
    </cfRule>
  </conditionalFormatting>
  <conditionalFormatting sqref="D10">
    <cfRule type="cellIs" dxfId="4949" priority="5491" operator="lessThan">
      <formula>0</formula>
    </cfRule>
  </conditionalFormatting>
  <conditionalFormatting sqref="D9">
    <cfRule type="cellIs" dxfId="4948" priority="5490" operator="lessThan">
      <formula>0</formula>
    </cfRule>
  </conditionalFormatting>
  <conditionalFormatting sqref="D10">
    <cfRule type="cellIs" dxfId="4947" priority="5489" operator="lessThan">
      <formula>0</formula>
    </cfRule>
  </conditionalFormatting>
  <conditionalFormatting sqref="D9">
    <cfRule type="cellIs" dxfId="4946" priority="5488" operator="lessThan">
      <formula>0</formula>
    </cfRule>
  </conditionalFormatting>
  <conditionalFormatting sqref="D9">
    <cfRule type="cellIs" dxfId="4945" priority="5487" operator="lessThan">
      <formula>0</formula>
    </cfRule>
  </conditionalFormatting>
  <conditionalFormatting sqref="D10">
    <cfRule type="cellIs" dxfId="4944" priority="5486" operator="lessThan">
      <formula>0</formula>
    </cfRule>
  </conditionalFormatting>
  <conditionalFormatting sqref="D9">
    <cfRule type="cellIs" dxfId="4943" priority="5485" operator="lessThan">
      <formula>0</formula>
    </cfRule>
  </conditionalFormatting>
  <conditionalFormatting sqref="D9">
    <cfRule type="cellIs" dxfId="4942" priority="5484" operator="lessThan">
      <formula>0</formula>
    </cfRule>
  </conditionalFormatting>
  <conditionalFormatting sqref="D9">
    <cfRule type="cellIs" dxfId="4941" priority="5483" operator="lessThan">
      <formula>0</formula>
    </cfRule>
  </conditionalFormatting>
  <conditionalFormatting sqref="D10">
    <cfRule type="cellIs" dxfId="4940" priority="5482" operator="lessThan">
      <formula>0</formula>
    </cfRule>
  </conditionalFormatting>
  <conditionalFormatting sqref="D10">
    <cfRule type="cellIs" dxfId="4939" priority="5481" operator="lessThan">
      <formula>0</formula>
    </cfRule>
  </conditionalFormatting>
  <conditionalFormatting sqref="D9">
    <cfRule type="cellIs" dxfId="4938" priority="5480" operator="lessThan">
      <formula>0</formula>
    </cfRule>
  </conditionalFormatting>
  <conditionalFormatting sqref="D10">
    <cfRule type="cellIs" dxfId="4937" priority="5479" operator="lessThan">
      <formula>0</formula>
    </cfRule>
  </conditionalFormatting>
  <conditionalFormatting sqref="D9">
    <cfRule type="cellIs" dxfId="4936" priority="5478" operator="lessThan">
      <formula>0</formula>
    </cfRule>
  </conditionalFormatting>
  <conditionalFormatting sqref="D9">
    <cfRule type="cellIs" dxfId="4935" priority="5477" operator="lessThan">
      <formula>0</formula>
    </cfRule>
  </conditionalFormatting>
  <conditionalFormatting sqref="D10">
    <cfRule type="cellIs" dxfId="4934" priority="5476" operator="lessThan">
      <formula>0</formula>
    </cfRule>
  </conditionalFormatting>
  <conditionalFormatting sqref="D9">
    <cfRule type="cellIs" dxfId="4933" priority="5475" operator="lessThan">
      <formula>0</formula>
    </cfRule>
  </conditionalFormatting>
  <conditionalFormatting sqref="D9">
    <cfRule type="cellIs" dxfId="4932" priority="5474" operator="lessThan">
      <formula>0</formula>
    </cfRule>
  </conditionalFormatting>
  <conditionalFormatting sqref="D9">
    <cfRule type="cellIs" dxfId="4931" priority="5473" operator="lessThan">
      <formula>0</formula>
    </cfRule>
  </conditionalFormatting>
  <conditionalFormatting sqref="D10">
    <cfRule type="cellIs" dxfId="4930" priority="5472" operator="lessThan">
      <formula>0</formula>
    </cfRule>
  </conditionalFormatting>
  <conditionalFormatting sqref="D9">
    <cfRule type="cellIs" dxfId="4929" priority="5471" operator="lessThan">
      <formula>0</formula>
    </cfRule>
  </conditionalFormatting>
  <conditionalFormatting sqref="D9">
    <cfRule type="cellIs" dxfId="4928" priority="5470" operator="lessThan">
      <formula>0</formula>
    </cfRule>
  </conditionalFormatting>
  <conditionalFormatting sqref="D9">
    <cfRule type="cellIs" dxfId="4927" priority="5469" operator="lessThan">
      <formula>0</formula>
    </cfRule>
  </conditionalFormatting>
  <conditionalFormatting sqref="D9">
    <cfRule type="cellIs" dxfId="4926" priority="5468" operator="lessThan">
      <formula>0</formula>
    </cfRule>
  </conditionalFormatting>
  <conditionalFormatting sqref="D10">
    <cfRule type="cellIs" dxfId="4925" priority="5467" operator="lessThan">
      <formula>0</formula>
    </cfRule>
  </conditionalFormatting>
  <conditionalFormatting sqref="D10">
    <cfRule type="cellIs" dxfId="4924" priority="5466" operator="lessThan">
      <formula>0</formula>
    </cfRule>
  </conditionalFormatting>
  <conditionalFormatting sqref="D9">
    <cfRule type="cellIs" dxfId="4923" priority="5465" operator="lessThan">
      <formula>0</formula>
    </cfRule>
  </conditionalFormatting>
  <conditionalFormatting sqref="D10">
    <cfRule type="cellIs" dxfId="4922" priority="5464" operator="lessThan">
      <formula>0</formula>
    </cfRule>
  </conditionalFormatting>
  <conditionalFormatting sqref="D9">
    <cfRule type="cellIs" dxfId="4921" priority="5463" operator="lessThan">
      <formula>0</formula>
    </cfRule>
  </conditionalFormatting>
  <conditionalFormatting sqref="D9">
    <cfRule type="cellIs" dxfId="4920" priority="5462" operator="lessThan">
      <formula>0</formula>
    </cfRule>
  </conditionalFormatting>
  <conditionalFormatting sqref="D10">
    <cfRule type="cellIs" dxfId="4919" priority="5461" operator="lessThan">
      <formula>0</formula>
    </cfRule>
  </conditionalFormatting>
  <conditionalFormatting sqref="D9">
    <cfRule type="cellIs" dxfId="4918" priority="5460" operator="lessThan">
      <formula>0</formula>
    </cfRule>
  </conditionalFormatting>
  <conditionalFormatting sqref="D9">
    <cfRule type="cellIs" dxfId="4917" priority="5459" operator="lessThan">
      <formula>0</formula>
    </cfRule>
  </conditionalFormatting>
  <conditionalFormatting sqref="D9">
    <cfRule type="cellIs" dxfId="4916" priority="5458" operator="lessThan">
      <formula>0</formula>
    </cfRule>
  </conditionalFormatting>
  <conditionalFormatting sqref="D10">
    <cfRule type="cellIs" dxfId="4915" priority="5457" operator="lessThan">
      <formula>0</formula>
    </cfRule>
  </conditionalFormatting>
  <conditionalFormatting sqref="D9">
    <cfRule type="cellIs" dxfId="4914" priority="5456" operator="lessThan">
      <formula>0</formula>
    </cfRule>
  </conditionalFormatting>
  <conditionalFormatting sqref="D9">
    <cfRule type="cellIs" dxfId="4913" priority="5455" operator="lessThan">
      <formula>0</formula>
    </cfRule>
  </conditionalFormatting>
  <conditionalFormatting sqref="D9">
    <cfRule type="cellIs" dxfId="4912" priority="5454" operator="lessThan">
      <formula>0</formula>
    </cfRule>
  </conditionalFormatting>
  <conditionalFormatting sqref="D9">
    <cfRule type="cellIs" dxfId="4911" priority="5453" operator="lessThan">
      <formula>0</formula>
    </cfRule>
  </conditionalFormatting>
  <conditionalFormatting sqref="D10">
    <cfRule type="cellIs" dxfId="4910" priority="5452" operator="lessThan">
      <formula>0</formula>
    </cfRule>
  </conditionalFormatting>
  <conditionalFormatting sqref="D9">
    <cfRule type="cellIs" dxfId="4909" priority="5451" operator="lessThan">
      <formula>0</formula>
    </cfRule>
  </conditionalFormatting>
  <conditionalFormatting sqref="D9">
    <cfRule type="cellIs" dxfId="4908" priority="5450" operator="lessThan">
      <formula>0</formula>
    </cfRule>
  </conditionalFormatting>
  <conditionalFormatting sqref="D9">
    <cfRule type="cellIs" dxfId="4907" priority="5449" operator="lessThan">
      <formula>0</formula>
    </cfRule>
  </conditionalFormatting>
  <conditionalFormatting sqref="D9">
    <cfRule type="cellIs" dxfId="4906" priority="5448" operator="lessThan">
      <formula>0</formula>
    </cfRule>
  </conditionalFormatting>
  <conditionalFormatting sqref="D9">
    <cfRule type="cellIs" dxfId="4905" priority="5447" operator="lessThan">
      <formula>0</formula>
    </cfRule>
  </conditionalFormatting>
  <conditionalFormatting sqref="D10">
    <cfRule type="cellIs" dxfId="4904" priority="5446" operator="lessThan">
      <formula>0</formula>
    </cfRule>
  </conditionalFormatting>
  <conditionalFormatting sqref="D10">
    <cfRule type="cellIs" dxfId="4903" priority="5445" operator="lessThan">
      <formula>0</formula>
    </cfRule>
  </conditionalFormatting>
  <conditionalFormatting sqref="D9">
    <cfRule type="cellIs" dxfId="4902" priority="5444" operator="lessThan">
      <formula>0</formula>
    </cfRule>
  </conditionalFormatting>
  <conditionalFormatting sqref="D10">
    <cfRule type="cellIs" dxfId="4901" priority="5443" operator="lessThan">
      <formula>0</formula>
    </cfRule>
  </conditionalFormatting>
  <conditionalFormatting sqref="D9">
    <cfRule type="cellIs" dxfId="4900" priority="5442" operator="lessThan">
      <formula>0</formula>
    </cfRule>
  </conditionalFormatting>
  <conditionalFormatting sqref="D9">
    <cfRule type="cellIs" dxfId="4899" priority="5441" operator="lessThan">
      <formula>0</formula>
    </cfRule>
  </conditionalFormatting>
  <conditionalFormatting sqref="D10">
    <cfRule type="cellIs" dxfId="4898" priority="5440" operator="lessThan">
      <formula>0</formula>
    </cfRule>
  </conditionalFormatting>
  <conditionalFormatting sqref="D9">
    <cfRule type="cellIs" dxfId="4897" priority="5439" operator="lessThan">
      <formula>0</formula>
    </cfRule>
  </conditionalFormatting>
  <conditionalFormatting sqref="D9">
    <cfRule type="cellIs" dxfId="4896" priority="5438" operator="lessThan">
      <formula>0</formula>
    </cfRule>
  </conditionalFormatting>
  <conditionalFormatting sqref="D9">
    <cfRule type="cellIs" dxfId="4895" priority="5437" operator="lessThan">
      <formula>0</formula>
    </cfRule>
  </conditionalFormatting>
  <conditionalFormatting sqref="D10">
    <cfRule type="cellIs" dxfId="4894" priority="5436" operator="lessThan">
      <formula>0</formula>
    </cfRule>
  </conditionalFormatting>
  <conditionalFormatting sqref="D9">
    <cfRule type="cellIs" dxfId="4893" priority="5435" operator="lessThan">
      <formula>0</formula>
    </cfRule>
  </conditionalFormatting>
  <conditionalFormatting sqref="D9">
    <cfRule type="cellIs" dxfId="4892" priority="5434" operator="lessThan">
      <formula>0</formula>
    </cfRule>
  </conditionalFormatting>
  <conditionalFormatting sqref="D9">
    <cfRule type="cellIs" dxfId="4891" priority="5433" operator="lessThan">
      <formula>0</formula>
    </cfRule>
  </conditionalFormatting>
  <conditionalFormatting sqref="D9">
    <cfRule type="cellIs" dxfId="4890" priority="5432" operator="lessThan">
      <formula>0</formula>
    </cfRule>
  </conditionalFormatting>
  <conditionalFormatting sqref="D10">
    <cfRule type="cellIs" dxfId="4889" priority="5431" operator="lessThan">
      <formula>0</formula>
    </cfRule>
  </conditionalFormatting>
  <conditionalFormatting sqref="D9">
    <cfRule type="cellIs" dxfId="4888" priority="5430" operator="lessThan">
      <formula>0</formula>
    </cfRule>
  </conditionalFormatting>
  <conditionalFormatting sqref="D9">
    <cfRule type="cellIs" dxfId="4887" priority="5429" operator="lessThan">
      <formula>0</formula>
    </cfRule>
  </conditionalFormatting>
  <conditionalFormatting sqref="D9">
    <cfRule type="cellIs" dxfId="4886" priority="5428" operator="lessThan">
      <formula>0</formula>
    </cfRule>
  </conditionalFormatting>
  <conditionalFormatting sqref="D9">
    <cfRule type="cellIs" dxfId="4885" priority="5427" operator="lessThan">
      <formula>0</formula>
    </cfRule>
  </conditionalFormatting>
  <conditionalFormatting sqref="D9">
    <cfRule type="cellIs" dxfId="4884" priority="5426" operator="lessThan">
      <formula>0</formula>
    </cfRule>
  </conditionalFormatting>
  <conditionalFormatting sqref="D10">
    <cfRule type="cellIs" dxfId="4883" priority="5425" operator="lessThan">
      <formula>0</formula>
    </cfRule>
  </conditionalFormatting>
  <conditionalFormatting sqref="D9">
    <cfRule type="cellIs" dxfId="4882" priority="5424" operator="lessThan">
      <formula>0</formula>
    </cfRule>
  </conditionalFormatting>
  <conditionalFormatting sqref="D9">
    <cfRule type="cellIs" dxfId="4881" priority="5423" operator="lessThan">
      <formula>0</formula>
    </cfRule>
  </conditionalFormatting>
  <conditionalFormatting sqref="D9">
    <cfRule type="cellIs" dxfId="4880" priority="5422" operator="lessThan">
      <formula>0</formula>
    </cfRule>
  </conditionalFormatting>
  <conditionalFormatting sqref="D9">
    <cfRule type="cellIs" dxfId="4879" priority="5421" operator="lessThan">
      <formula>0</formula>
    </cfRule>
  </conditionalFormatting>
  <conditionalFormatting sqref="D9">
    <cfRule type="cellIs" dxfId="4878" priority="5420" operator="lessThan">
      <formula>0</formula>
    </cfRule>
  </conditionalFormatting>
  <conditionalFormatting sqref="D9">
    <cfRule type="cellIs" dxfId="4877" priority="5419" operator="lessThan">
      <formula>0</formula>
    </cfRule>
  </conditionalFormatting>
  <conditionalFormatting sqref="D10">
    <cfRule type="cellIs" dxfId="4876" priority="5418" operator="lessThan">
      <formula>0</formula>
    </cfRule>
  </conditionalFormatting>
  <conditionalFormatting sqref="D10">
    <cfRule type="cellIs" dxfId="4875" priority="5417" operator="lessThan">
      <formula>0</formula>
    </cfRule>
  </conditionalFormatting>
  <conditionalFormatting sqref="D9">
    <cfRule type="cellIs" dxfId="4874" priority="5416" operator="lessThan">
      <formula>0</formula>
    </cfRule>
  </conditionalFormatting>
  <conditionalFormatting sqref="D10">
    <cfRule type="cellIs" dxfId="4873" priority="5415" operator="lessThan">
      <formula>0</formula>
    </cfRule>
  </conditionalFormatting>
  <conditionalFormatting sqref="D9">
    <cfRule type="cellIs" dxfId="4872" priority="5414" operator="lessThan">
      <formula>0</formula>
    </cfRule>
  </conditionalFormatting>
  <conditionalFormatting sqref="D9">
    <cfRule type="cellIs" dxfId="4871" priority="5413" operator="lessThan">
      <formula>0</formula>
    </cfRule>
  </conditionalFormatting>
  <conditionalFormatting sqref="D10">
    <cfRule type="cellIs" dxfId="4870" priority="5412" operator="lessThan">
      <formula>0</formula>
    </cfRule>
  </conditionalFormatting>
  <conditionalFormatting sqref="D9">
    <cfRule type="cellIs" dxfId="4869" priority="5411" operator="lessThan">
      <formula>0</formula>
    </cfRule>
  </conditionalFormatting>
  <conditionalFormatting sqref="D9">
    <cfRule type="cellIs" dxfId="4868" priority="5410" operator="lessThan">
      <formula>0</formula>
    </cfRule>
  </conditionalFormatting>
  <conditionalFormatting sqref="D9">
    <cfRule type="cellIs" dxfId="4867" priority="5409" operator="lessThan">
      <formula>0</formula>
    </cfRule>
  </conditionalFormatting>
  <conditionalFormatting sqref="D10">
    <cfRule type="cellIs" dxfId="4866" priority="5408" operator="lessThan">
      <formula>0</formula>
    </cfRule>
  </conditionalFormatting>
  <conditionalFormatting sqref="D9">
    <cfRule type="cellIs" dxfId="4865" priority="5407" operator="lessThan">
      <formula>0</formula>
    </cfRule>
  </conditionalFormatting>
  <conditionalFormatting sqref="D9">
    <cfRule type="cellIs" dxfId="4864" priority="5406" operator="lessThan">
      <formula>0</formula>
    </cfRule>
  </conditionalFormatting>
  <conditionalFormatting sqref="D9">
    <cfRule type="cellIs" dxfId="4863" priority="5405" operator="lessThan">
      <formula>0</formula>
    </cfRule>
  </conditionalFormatting>
  <conditionalFormatting sqref="D9">
    <cfRule type="cellIs" dxfId="4862" priority="5404" operator="lessThan">
      <formula>0</formula>
    </cfRule>
  </conditionalFormatting>
  <conditionalFormatting sqref="D10">
    <cfRule type="cellIs" dxfId="4861" priority="5403" operator="lessThan">
      <formula>0</formula>
    </cfRule>
  </conditionalFormatting>
  <conditionalFormatting sqref="D9">
    <cfRule type="cellIs" dxfId="4860" priority="5402" operator="lessThan">
      <formula>0</formula>
    </cfRule>
  </conditionalFormatting>
  <conditionalFormatting sqref="D9">
    <cfRule type="cellIs" dxfId="4859" priority="5401" operator="lessThan">
      <formula>0</formula>
    </cfRule>
  </conditionalFormatting>
  <conditionalFormatting sqref="D9">
    <cfRule type="cellIs" dxfId="4858" priority="5400" operator="lessThan">
      <formula>0</formula>
    </cfRule>
  </conditionalFormatting>
  <conditionalFormatting sqref="D9">
    <cfRule type="cellIs" dxfId="4857" priority="5399" operator="lessThan">
      <formula>0</formula>
    </cfRule>
  </conditionalFormatting>
  <conditionalFormatting sqref="D9">
    <cfRule type="cellIs" dxfId="4856" priority="5398" operator="lessThan">
      <formula>0</formula>
    </cfRule>
  </conditionalFormatting>
  <conditionalFormatting sqref="D10">
    <cfRule type="cellIs" dxfId="4855" priority="5397" operator="lessThan">
      <formula>0</formula>
    </cfRule>
  </conditionalFormatting>
  <conditionalFormatting sqref="D9">
    <cfRule type="cellIs" dxfId="4854" priority="5396" operator="lessThan">
      <formula>0</formula>
    </cfRule>
  </conditionalFormatting>
  <conditionalFormatting sqref="D9">
    <cfRule type="cellIs" dxfId="4853" priority="5395" operator="lessThan">
      <formula>0</formula>
    </cfRule>
  </conditionalFormatting>
  <conditionalFormatting sqref="D9">
    <cfRule type="cellIs" dxfId="4852" priority="5394" operator="lessThan">
      <formula>0</formula>
    </cfRule>
  </conditionalFormatting>
  <conditionalFormatting sqref="D9">
    <cfRule type="cellIs" dxfId="4851" priority="5393" operator="lessThan">
      <formula>0</formula>
    </cfRule>
  </conditionalFormatting>
  <conditionalFormatting sqref="D9">
    <cfRule type="cellIs" dxfId="4850" priority="5392" operator="lessThan">
      <formula>0</formula>
    </cfRule>
  </conditionalFormatting>
  <conditionalFormatting sqref="D9">
    <cfRule type="cellIs" dxfId="4849" priority="5391" operator="lessThan">
      <formula>0</formula>
    </cfRule>
  </conditionalFormatting>
  <conditionalFormatting sqref="D10">
    <cfRule type="cellIs" dxfId="4848" priority="5390" operator="lessThan">
      <formula>0</formula>
    </cfRule>
  </conditionalFormatting>
  <conditionalFormatting sqref="D9">
    <cfRule type="cellIs" dxfId="4847" priority="5389" operator="lessThan">
      <formula>0</formula>
    </cfRule>
  </conditionalFormatting>
  <conditionalFormatting sqref="D9">
    <cfRule type="cellIs" dxfId="4846" priority="5388" operator="lessThan">
      <formula>0</formula>
    </cfRule>
  </conditionalFormatting>
  <conditionalFormatting sqref="D9">
    <cfRule type="cellIs" dxfId="4845" priority="5387" operator="lessThan">
      <formula>0</formula>
    </cfRule>
  </conditionalFormatting>
  <conditionalFormatting sqref="D9">
    <cfRule type="cellIs" dxfId="4844" priority="5386" operator="lessThan">
      <formula>0</formula>
    </cfRule>
  </conditionalFormatting>
  <conditionalFormatting sqref="D9">
    <cfRule type="cellIs" dxfId="4843" priority="5385" operator="lessThan">
      <formula>0</formula>
    </cfRule>
  </conditionalFormatting>
  <conditionalFormatting sqref="D9">
    <cfRule type="cellIs" dxfId="4842" priority="5384" operator="lessThan">
      <formula>0</formula>
    </cfRule>
  </conditionalFormatting>
  <conditionalFormatting sqref="D9">
    <cfRule type="cellIs" dxfId="4841" priority="5383" operator="lessThan">
      <formula>0</formula>
    </cfRule>
  </conditionalFormatting>
  <conditionalFormatting sqref="D10:D12">
    <cfRule type="cellIs" dxfId="4840" priority="5382" operator="lessThan">
      <formula>0</formula>
    </cfRule>
  </conditionalFormatting>
  <conditionalFormatting sqref="E10:E12">
    <cfRule type="cellIs" dxfId="4839" priority="5381" operator="lessThan">
      <formula>0</formula>
    </cfRule>
  </conditionalFormatting>
  <conditionalFormatting sqref="D12">
    <cfRule type="cellIs" dxfId="4838" priority="5380" operator="lessThan">
      <formula>0</formula>
    </cfRule>
  </conditionalFormatting>
  <conditionalFormatting sqref="D12">
    <cfRule type="cellIs" dxfId="4837" priority="5379" operator="lessThan">
      <formula>0</formula>
    </cfRule>
  </conditionalFormatting>
  <conditionalFormatting sqref="D12">
    <cfRule type="cellIs" dxfId="4836" priority="5378" operator="lessThan">
      <formula>0</formula>
    </cfRule>
  </conditionalFormatting>
  <conditionalFormatting sqref="D12">
    <cfRule type="cellIs" dxfId="4835" priority="5377" operator="lessThan">
      <formula>0</formula>
    </cfRule>
  </conditionalFormatting>
  <conditionalFormatting sqref="D12">
    <cfRule type="cellIs" dxfId="4834" priority="5376" operator="lessThan">
      <formula>0</formula>
    </cfRule>
  </conditionalFormatting>
  <conditionalFormatting sqref="D11">
    <cfRule type="cellIs" dxfId="4833" priority="5375" operator="lessThan">
      <formula>0</formula>
    </cfRule>
  </conditionalFormatting>
  <conditionalFormatting sqref="D12">
    <cfRule type="cellIs" dxfId="4832" priority="5374" operator="lessThan">
      <formula>0</formula>
    </cfRule>
  </conditionalFormatting>
  <conditionalFormatting sqref="D12">
    <cfRule type="cellIs" dxfId="4831" priority="5373" operator="lessThan">
      <formula>0</formula>
    </cfRule>
  </conditionalFormatting>
  <conditionalFormatting sqref="D12">
    <cfRule type="cellIs" dxfId="4830" priority="5372" operator="lessThan">
      <formula>0</formula>
    </cfRule>
  </conditionalFormatting>
  <conditionalFormatting sqref="D12">
    <cfRule type="cellIs" dxfId="4829" priority="5371" operator="lessThan">
      <formula>0</formula>
    </cfRule>
  </conditionalFormatting>
  <conditionalFormatting sqref="D11">
    <cfRule type="cellIs" dxfId="4828" priority="5370" operator="lessThan">
      <formula>0</formula>
    </cfRule>
  </conditionalFormatting>
  <conditionalFormatting sqref="D12">
    <cfRule type="cellIs" dxfId="4827" priority="5369" operator="lessThan">
      <formula>0</formula>
    </cfRule>
  </conditionalFormatting>
  <conditionalFormatting sqref="D12">
    <cfRule type="cellIs" dxfId="4826" priority="5368" operator="lessThan">
      <formula>0</formula>
    </cfRule>
  </conditionalFormatting>
  <conditionalFormatting sqref="D12">
    <cfRule type="cellIs" dxfId="4825" priority="5367" operator="lessThan">
      <formula>0</formula>
    </cfRule>
  </conditionalFormatting>
  <conditionalFormatting sqref="D11">
    <cfRule type="cellIs" dxfId="4824" priority="5366" operator="lessThan">
      <formula>0</formula>
    </cfRule>
  </conditionalFormatting>
  <conditionalFormatting sqref="D12">
    <cfRule type="cellIs" dxfId="4823" priority="5365" operator="lessThan">
      <formula>0</formula>
    </cfRule>
  </conditionalFormatting>
  <conditionalFormatting sqref="D12">
    <cfRule type="cellIs" dxfId="4822" priority="5364" operator="lessThan">
      <formula>0</formula>
    </cfRule>
  </conditionalFormatting>
  <conditionalFormatting sqref="D11">
    <cfRule type="cellIs" dxfId="4821" priority="5363" operator="lessThan">
      <formula>0</formula>
    </cfRule>
  </conditionalFormatting>
  <conditionalFormatting sqref="D12">
    <cfRule type="cellIs" dxfId="4820" priority="5362" operator="lessThan">
      <formula>0</formula>
    </cfRule>
  </conditionalFormatting>
  <conditionalFormatting sqref="D11">
    <cfRule type="cellIs" dxfId="4819" priority="5361" operator="lessThan">
      <formula>0</formula>
    </cfRule>
  </conditionalFormatting>
  <conditionalFormatting sqref="D11">
    <cfRule type="cellIs" dxfId="4818" priority="5360" operator="lessThan">
      <formula>0</formula>
    </cfRule>
  </conditionalFormatting>
  <conditionalFormatting sqref="D12">
    <cfRule type="cellIs" dxfId="4817" priority="5359" operator="lessThan">
      <formula>0</formula>
    </cfRule>
  </conditionalFormatting>
  <conditionalFormatting sqref="D12">
    <cfRule type="cellIs" dxfId="4816" priority="5358" operator="lessThan">
      <formula>0</formula>
    </cfRule>
  </conditionalFormatting>
  <conditionalFormatting sqref="D12">
    <cfRule type="cellIs" dxfId="4815" priority="5357" operator="lessThan">
      <formula>0</formula>
    </cfRule>
  </conditionalFormatting>
  <conditionalFormatting sqref="D12">
    <cfRule type="cellIs" dxfId="4814" priority="5356" operator="lessThan">
      <formula>0</formula>
    </cfRule>
  </conditionalFormatting>
  <conditionalFormatting sqref="D11">
    <cfRule type="cellIs" dxfId="4813" priority="5355" operator="lessThan">
      <formula>0</formula>
    </cfRule>
  </conditionalFormatting>
  <conditionalFormatting sqref="D12">
    <cfRule type="cellIs" dxfId="4812" priority="5354" operator="lessThan">
      <formula>0</formula>
    </cfRule>
  </conditionalFormatting>
  <conditionalFormatting sqref="D12">
    <cfRule type="cellIs" dxfId="4811" priority="5353" operator="lessThan">
      <formula>0</formula>
    </cfRule>
  </conditionalFormatting>
  <conditionalFormatting sqref="D12">
    <cfRule type="cellIs" dxfId="4810" priority="5352" operator="lessThan">
      <formula>0</formula>
    </cfRule>
  </conditionalFormatting>
  <conditionalFormatting sqref="D11">
    <cfRule type="cellIs" dxfId="4809" priority="5351" operator="lessThan">
      <formula>0</formula>
    </cfRule>
  </conditionalFormatting>
  <conditionalFormatting sqref="D12">
    <cfRule type="cellIs" dxfId="4808" priority="5350" operator="lessThan">
      <formula>0</formula>
    </cfRule>
  </conditionalFormatting>
  <conditionalFormatting sqref="D12">
    <cfRule type="cellIs" dxfId="4807" priority="5349" operator="lessThan">
      <formula>0</formula>
    </cfRule>
  </conditionalFormatting>
  <conditionalFormatting sqref="D11">
    <cfRule type="cellIs" dxfId="4806" priority="5348" operator="lessThan">
      <formula>0</formula>
    </cfRule>
  </conditionalFormatting>
  <conditionalFormatting sqref="D12">
    <cfRule type="cellIs" dxfId="4805" priority="5347" operator="lessThan">
      <formula>0</formula>
    </cfRule>
  </conditionalFormatting>
  <conditionalFormatting sqref="D11">
    <cfRule type="cellIs" dxfId="4804" priority="5346" operator="lessThan">
      <formula>0</formula>
    </cfRule>
  </conditionalFormatting>
  <conditionalFormatting sqref="D11">
    <cfRule type="cellIs" dxfId="4803" priority="5345" operator="lessThan">
      <formula>0</formula>
    </cfRule>
  </conditionalFormatting>
  <conditionalFormatting sqref="D12">
    <cfRule type="cellIs" dxfId="4802" priority="5344" operator="lessThan">
      <formula>0</formula>
    </cfRule>
  </conditionalFormatting>
  <conditionalFormatting sqref="D12">
    <cfRule type="cellIs" dxfId="4801" priority="5343" operator="lessThan">
      <formula>0</formula>
    </cfRule>
  </conditionalFormatting>
  <conditionalFormatting sqref="D12">
    <cfRule type="cellIs" dxfId="4800" priority="5342" operator="lessThan">
      <formula>0</formula>
    </cfRule>
  </conditionalFormatting>
  <conditionalFormatting sqref="D11">
    <cfRule type="cellIs" dxfId="4799" priority="5341" operator="lessThan">
      <formula>0</formula>
    </cfRule>
  </conditionalFormatting>
  <conditionalFormatting sqref="D12">
    <cfRule type="cellIs" dxfId="4798" priority="5340" operator="lessThan">
      <formula>0</formula>
    </cfRule>
  </conditionalFormatting>
  <conditionalFormatting sqref="D12">
    <cfRule type="cellIs" dxfId="4797" priority="5339" operator="lessThan">
      <formula>0</formula>
    </cfRule>
  </conditionalFormatting>
  <conditionalFormatting sqref="D11">
    <cfRule type="cellIs" dxfId="4796" priority="5338" operator="lessThan">
      <formula>0</formula>
    </cfRule>
  </conditionalFormatting>
  <conditionalFormatting sqref="D12">
    <cfRule type="cellIs" dxfId="4795" priority="5337" operator="lessThan">
      <formula>0</formula>
    </cfRule>
  </conditionalFormatting>
  <conditionalFormatting sqref="D11">
    <cfRule type="cellIs" dxfId="4794" priority="5336" operator="lessThan">
      <formula>0</formula>
    </cfRule>
  </conditionalFormatting>
  <conditionalFormatting sqref="D11">
    <cfRule type="cellIs" dxfId="4793" priority="5335" operator="lessThan">
      <formula>0</formula>
    </cfRule>
  </conditionalFormatting>
  <conditionalFormatting sqref="D12">
    <cfRule type="cellIs" dxfId="4792" priority="5334" operator="lessThan">
      <formula>0</formula>
    </cfRule>
  </conditionalFormatting>
  <conditionalFormatting sqref="D12">
    <cfRule type="cellIs" dxfId="4791" priority="5333" operator="lessThan">
      <formula>0</formula>
    </cfRule>
  </conditionalFormatting>
  <conditionalFormatting sqref="D11">
    <cfRule type="cellIs" dxfId="4790" priority="5332" operator="lessThan">
      <formula>0</formula>
    </cfRule>
  </conditionalFormatting>
  <conditionalFormatting sqref="D12">
    <cfRule type="cellIs" dxfId="4789" priority="5331" operator="lessThan">
      <formula>0</formula>
    </cfRule>
  </conditionalFormatting>
  <conditionalFormatting sqref="D11">
    <cfRule type="cellIs" dxfId="4788" priority="5330" operator="lessThan">
      <formula>0</formula>
    </cfRule>
  </conditionalFormatting>
  <conditionalFormatting sqref="D11">
    <cfRule type="cellIs" dxfId="4787" priority="5329" operator="lessThan">
      <formula>0</formula>
    </cfRule>
  </conditionalFormatting>
  <conditionalFormatting sqref="D12">
    <cfRule type="cellIs" dxfId="4786" priority="5328" operator="lessThan">
      <formula>0</formula>
    </cfRule>
  </conditionalFormatting>
  <conditionalFormatting sqref="D11">
    <cfRule type="cellIs" dxfId="4785" priority="5327" operator="lessThan">
      <formula>0</formula>
    </cfRule>
  </conditionalFormatting>
  <conditionalFormatting sqref="D11">
    <cfRule type="cellIs" dxfId="4784" priority="5326" operator="lessThan">
      <formula>0</formula>
    </cfRule>
  </conditionalFormatting>
  <conditionalFormatting sqref="D11">
    <cfRule type="cellIs" dxfId="4783" priority="5325" operator="lessThan">
      <formula>0</formula>
    </cfRule>
  </conditionalFormatting>
  <conditionalFormatting sqref="D12">
    <cfRule type="cellIs" dxfId="4782" priority="5324" operator="lessThan">
      <formula>0</formula>
    </cfRule>
  </conditionalFormatting>
  <conditionalFormatting sqref="D12">
    <cfRule type="cellIs" dxfId="4781" priority="5323" operator="lessThan">
      <formula>0</formula>
    </cfRule>
  </conditionalFormatting>
  <conditionalFormatting sqref="D12">
    <cfRule type="cellIs" dxfId="4780" priority="5322" operator="lessThan">
      <formula>0</formula>
    </cfRule>
  </conditionalFormatting>
  <conditionalFormatting sqref="D12">
    <cfRule type="cellIs" dxfId="4779" priority="5321" operator="lessThan">
      <formula>0</formula>
    </cfRule>
  </conditionalFormatting>
  <conditionalFormatting sqref="D11">
    <cfRule type="cellIs" dxfId="4778" priority="5320" operator="lessThan">
      <formula>0</formula>
    </cfRule>
  </conditionalFormatting>
  <conditionalFormatting sqref="D12">
    <cfRule type="cellIs" dxfId="4777" priority="5319" operator="lessThan">
      <formula>0</formula>
    </cfRule>
  </conditionalFormatting>
  <conditionalFormatting sqref="D12">
    <cfRule type="cellIs" dxfId="4776" priority="5318" operator="lessThan">
      <formula>0</formula>
    </cfRule>
  </conditionalFormatting>
  <conditionalFormatting sqref="D12">
    <cfRule type="cellIs" dxfId="4775" priority="5317" operator="lessThan">
      <formula>0</formula>
    </cfRule>
  </conditionalFormatting>
  <conditionalFormatting sqref="D11">
    <cfRule type="cellIs" dxfId="4774" priority="5316" operator="lessThan">
      <formula>0</formula>
    </cfRule>
  </conditionalFormatting>
  <conditionalFormatting sqref="D12">
    <cfRule type="cellIs" dxfId="4773" priority="5315" operator="lessThan">
      <formula>0</formula>
    </cfRule>
  </conditionalFormatting>
  <conditionalFormatting sqref="D12">
    <cfRule type="cellIs" dxfId="4772" priority="5314" operator="lessThan">
      <formula>0</formula>
    </cfRule>
  </conditionalFormatting>
  <conditionalFormatting sqref="D11">
    <cfRule type="cellIs" dxfId="4771" priority="5313" operator="lessThan">
      <formula>0</formula>
    </cfRule>
  </conditionalFormatting>
  <conditionalFormatting sqref="D12">
    <cfRule type="cellIs" dxfId="4770" priority="5312" operator="lessThan">
      <formula>0</formula>
    </cfRule>
  </conditionalFormatting>
  <conditionalFormatting sqref="D11">
    <cfRule type="cellIs" dxfId="4769" priority="5311" operator="lessThan">
      <formula>0</formula>
    </cfRule>
  </conditionalFormatting>
  <conditionalFormatting sqref="D11">
    <cfRule type="cellIs" dxfId="4768" priority="5310" operator="lessThan">
      <formula>0</formula>
    </cfRule>
  </conditionalFormatting>
  <conditionalFormatting sqref="D12">
    <cfRule type="cellIs" dxfId="4767" priority="5309" operator="lessThan">
      <formula>0</formula>
    </cfRule>
  </conditionalFormatting>
  <conditionalFormatting sqref="D12">
    <cfRule type="cellIs" dxfId="4766" priority="5308" operator="lessThan">
      <formula>0</formula>
    </cfRule>
  </conditionalFormatting>
  <conditionalFormatting sqref="D12">
    <cfRule type="cellIs" dxfId="4765" priority="5307" operator="lessThan">
      <formula>0</formula>
    </cfRule>
  </conditionalFormatting>
  <conditionalFormatting sqref="D11">
    <cfRule type="cellIs" dxfId="4764" priority="5306" operator="lessThan">
      <formula>0</formula>
    </cfRule>
  </conditionalFormatting>
  <conditionalFormatting sqref="D12">
    <cfRule type="cellIs" dxfId="4763" priority="5305" operator="lessThan">
      <formula>0</formula>
    </cfRule>
  </conditionalFormatting>
  <conditionalFormatting sqref="D12">
    <cfRule type="cellIs" dxfId="4762" priority="5304" operator="lessThan">
      <formula>0</formula>
    </cfRule>
  </conditionalFormatting>
  <conditionalFormatting sqref="D11">
    <cfRule type="cellIs" dxfId="4761" priority="5303" operator="lessThan">
      <formula>0</formula>
    </cfRule>
  </conditionalFormatting>
  <conditionalFormatting sqref="D12">
    <cfRule type="cellIs" dxfId="4760" priority="5302" operator="lessThan">
      <formula>0</formula>
    </cfRule>
  </conditionalFormatting>
  <conditionalFormatting sqref="D11">
    <cfRule type="cellIs" dxfId="4759" priority="5301" operator="lessThan">
      <formula>0</formula>
    </cfRule>
  </conditionalFormatting>
  <conditionalFormatting sqref="D11">
    <cfRule type="cellIs" dxfId="4758" priority="5300" operator="lessThan">
      <formula>0</formula>
    </cfRule>
  </conditionalFormatting>
  <conditionalFormatting sqref="D12">
    <cfRule type="cellIs" dxfId="4757" priority="5299" operator="lessThan">
      <formula>0</formula>
    </cfRule>
  </conditionalFormatting>
  <conditionalFormatting sqref="D12">
    <cfRule type="cellIs" dxfId="4756" priority="5298" operator="lessThan">
      <formula>0</formula>
    </cfRule>
  </conditionalFormatting>
  <conditionalFormatting sqref="D11">
    <cfRule type="cellIs" dxfId="4755" priority="5297" operator="lessThan">
      <formula>0</formula>
    </cfRule>
  </conditionalFormatting>
  <conditionalFormatting sqref="D12">
    <cfRule type="cellIs" dxfId="4754" priority="5296" operator="lessThan">
      <formula>0</formula>
    </cfRule>
  </conditionalFormatting>
  <conditionalFormatting sqref="D11">
    <cfRule type="cellIs" dxfId="4753" priority="5295" operator="lessThan">
      <formula>0</formula>
    </cfRule>
  </conditionalFormatting>
  <conditionalFormatting sqref="D11">
    <cfRule type="cellIs" dxfId="4752" priority="5294" operator="lessThan">
      <formula>0</formula>
    </cfRule>
  </conditionalFormatting>
  <conditionalFormatting sqref="D12">
    <cfRule type="cellIs" dxfId="4751" priority="5293" operator="lessThan">
      <formula>0</formula>
    </cfRule>
  </conditionalFormatting>
  <conditionalFormatting sqref="D11">
    <cfRule type="cellIs" dxfId="4750" priority="5292" operator="lessThan">
      <formula>0</formula>
    </cfRule>
  </conditionalFormatting>
  <conditionalFormatting sqref="D11">
    <cfRule type="cellIs" dxfId="4749" priority="5291" operator="lessThan">
      <formula>0</formula>
    </cfRule>
  </conditionalFormatting>
  <conditionalFormatting sqref="D11">
    <cfRule type="cellIs" dxfId="4748" priority="5290" operator="lessThan">
      <formula>0</formula>
    </cfRule>
  </conditionalFormatting>
  <conditionalFormatting sqref="D12">
    <cfRule type="cellIs" dxfId="4747" priority="5289" operator="lessThan">
      <formula>0</formula>
    </cfRule>
  </conditionalFormatting>
  <conditionalFormatting sqref="D12">
    <cfRule type="cellIs" dxfId="4746" priority="5288" operator="lessThan">
      <formula>0</formula>
    </cfRule>
  </conditionalFormatting>
  <conditionalFormatting sqref="D12">
    <cfRule type="cellIs" dxfId="4745" priority="5287" operator="lessThan">
      <formula>0</formula>
    </cfRule>
  </conditionalFormatting>
  <conditionalFormatting sqref="D11">
    <cfRule type="cellIs" dxfId="4744" priority="5286" operator="lessThan">
      <formula>0</formula>
    </cfRule>
  </conditionalFormatting>
  <conditionalFormatting sqref="D12">
    <cfRule type="cellIs" dxfId="4743" priority="5285" operator="lessThan">
      <formula>0</formula>
    </cfRule>
  </conditionalFormatting>
  <conditionalFormatting sqref="D12">
    <cfRule type="cellIs" dxfId="4742" priority="5284" operator="lessThan">
      <formula>0</formula>
    </cfRule>
  </conditionalFormatting>
  <conditionalFormatting sqref="D11">
    <cfRule type="cellIs" dxfId="4741" priority="5283" operator="lessThan">
      <formula>0</formula>
    </cfRule>
  </conditionalFormatting>
  <conditionalFormatting sqref="D12">
    <cfRule type="cellIs" dxfId="4740" priority="5282" operator="lessThan">
      <formula>0</formula>
    </cfRule>
  </conditionalFormatting>
  <conditionalFormatting sqref="D11">
    <cfRule type="cellIs" dxfId="4739" priority="5281" operator="lessThan">
      <formula>0</formula>
    </cfRule>
  </conditionalFormatting>
  <conditionalFormatting sqref="D11">
    <cfRule type="cellIs" dxfId="4738" priority="5280" operator="lessThan">
      <formula>0</formula>
    </cfRule>
  </conditionalFormatting>
  <conditionalFormatting sqref="D12">
    <cfRule type="cellIs" dxfId="4737" priority="5279" operator="lessThan">
      <formula>0</formula>
    </cfRule>
  </conditionalFormatting>
  <conditionalFormatting sqref="D12">
    <cfRule type="cellIs" dxfId="4736" priority="5278" operator="lessThan">
      <formula>0</formula>
    </cfRule>
  </conditionalFormatting>
  <conditionalFormatting sqref="D11">
    <cfRule type="cellIs" dxfId="4735" priority="5277" operator="lessThan">
      <formula>0</formula>
    </cfRule>
  </conditionalFormatting>
  <conditionalFormatting sqref="D12">
    <cfRule type="cellIs" dxfId="4734" priority="5276" operator="lessThan">
      <formula>0</formula>
    </cfRule>
  </conditionalFormatting>
  <conditionalFormatting sqref="D11">
    <cfRule type="cellIs" dxfId="4733" priority="5275" operator="lessThan">
      <formula>0</formula>
    </cfRule>
  </conditionalFormatting>
  <conditionalFormatting sqref="D11">
    <cfRule type="cellIs" dxfId="4732" priority="5274" operator="lessThan">
      <formula>0</formula>
    </cfRule>
  </conditionalFormatting>
  <conditionalFormatting sqref="D12">
    <cfRule type="cellIs" dxfId="4731" priority="5273" operator="lessThan">
      <formula>0</formula>
    </cfRule>
  </conditionalFormatting>
  <conditionalFormatting sqref="D11">
    <cfRule type="cellIs" dxfId="4730" priority="5272" operator="lessThan">
      <formula>0</formula>
    </cfRule>
  </conditionalFormatting>
  <conditionalFormatting sqref="D11">
    <cfRule type="cellIs" dxfId="4729" priority="5271" operator="lessThan">
      <formula>0</formula>
    </cfRule>
  </conditionalFormatting>
  <conditionalFormatting sqref="D11">
    <cfRule type="cellIs" dxfId="4728" priority="5270" operator="lessThan">
      <formula>0</formula>
    </cfRule>
  </conditionalFormatting>
  <conditionalFormatting sqref="D12">
    <cfRule type="cellIs" dxfId="4727" priority="5269" operator="lessThan">
      <formula>0</formula>
    </cfRule>
  </conditionalFormatting>
  <conditionalFormatting sqref="D12">
    <cfRule type="cellIs" dxfId="4726" priority="5268" operator="lessThan">
      <formula>0</formula>
    </cfRule>
  </conditionalFormatting>
  <conditionalFormatting sqref="D11">
    <cfRule type="cellIs" dxfId="4725" priority="5267" operator="lessThan">
      <formula>0</formula>
    </cfRule>
  </conditionalFormatting>
  <conditionalFormatting sqref="D12">
    <cfRule type="cellIs" dxfId="4724" priority="5266" operator="lessThan">
      <formula>0</formula>
    </cfRule>
  </conditionalFormatting>
  <conditionalFormatting sqref="D11">
    <cfRule type="cellIs" dxfId="4723" priority="5265" operator="lessThan">
      <formula>0</formula>
    </cfRule>
  </conditionalFormatting>
  <conditionalFormatting sqref="D11">
    <cfRule type="cellIs" dxfId="4722" priority="5264" operator="lessThan">
      <formula>0</formula>
    </cfRule>
  </conditionalFormatting>
  <conditionalFormatting sqref="D12">
    <cfRule type="cellIs" dxfId="4721" priority="5263" operator="lessThan">
      <formula>0</formula>
    </cfRule>
  </conditionalFormatting>
  <conditionalFormatting sqref="D11">
    <cfRule type="cellIs" dxfId="4720" priority="5262" operator="lessThan">
      <formula>0</formula>
    </cfRule>
  </conditionalFormatting>
  <conditionalFormatting sqref="D11">
    <cfRule type="cellIs" dxfId="4719" priority="5261" operator="lessThan">
      <formula>0</formula>
    </cfRule>
  </conditionalFormatting>
  <conditionalFormatting sqref="D11">
    <cfRule type="cellIs" dxfId="4718" priority="5260" operator="lessThan">
      <formula>0</formula>
    </cfRule>
  </conditionalFormatting>
  <conditionalFormatting sqref="D12">
    <cfRule type="cellIs" dxfId="4717" priority="5259" operator="lessThan">
      <formula>0</formula>
    </cfRule>
  </conditionalFormatting>
  <conditionalFormatting sqref="D11">
    <cfRule type="cellIs" dxfId="4716" priority="5258" operator="lessThan">
      <formula>0</formula>
    </cfRule>
  </conditionalFormatting>
  <conditionalFormatting sqref="D11">
    <cfRule type="cellIs" dxfId="4715" priority="5257" operator="lessThan">
      <formula>0</formula>
    </cfRule>
  </conditionalFormatting>
  <conditionalFormatting sqref="D11">
    <cfRule type="cellIs" dxfId="4714" priority="5256" operator="lessThan">
      <formula>0</formula>
    </cfRule>
  </conditionalFormatting>
  <conditionalFormatting sqref="D11">
    <cfRule type="cellIs" dxfId="4713" priority="5255" operator="lessThan">
      <formula>0</formula>
    </cfRule>
  </conditionalFormatting>
  <conditionalFormatting sqref="D12">
    <cfRule type="cellIs" dxfId="4712" priority="5254" operator="lessThan">
      <formula>0</formula>
    </cfRule>
  </conditionalFormatting>
  <conditionalFormatting sqref="D12">
    <cfRule type="cellIs" dxfId="4711" priority="5253" operator="lessThan">
      <formula>0</formula>
    </cfRule>
  </conditionalFormatting>
  <conditionalFormatting sqref="D12">
    <cfRule type="cellIs" dxfId="4710" priority="5252" operator="lessThan">
      <formula>0</formula>
    </cfRule>
  </conditionalFormatting>
  <conditionalFormatting sqref="D12">
    <cfRule type="cellIs" dxfId="4709" priority="5251" operator="lessThan">
      <formula>0</formula>
    </cfRule>
  </conditionalFormatting>
  <conditionalFormatting sqref="D11">
    <cfRule type="cellIs" dxfId="4708" priority="5250" operator="lessThan">
      <formula>0</formula>
    </cfRule>
  </conditionalFormatting>
  <conditionalFormatting sqref="D12">
    <cfRule type="cellIs" dxfId="4707" priority="5249" operator="lessThan">
      <formula>0</formula>
    </cfRule>
  </conditionalFormatting>
  <conditionalFormatting sqref="D12">
    <cfRule type="cellIs" dxfId="4706" priority="5248" operator="lessThan">
      <formula>0</formula>
    </cfRule>
  </conditionalFormatting>
  <conditionalFormatting sqref="D12">
    <cfRule type="cellIs" dxfId="4705" priority="5247" operator="lessThan">
      <formula>0</formula>
    </cfRule>
  </conditionalFormatting>
  <conditionalFormatting sqref="D11">
    <cfRule type="cellIs" dxfId="4704" priority="5246" operator="lessThan">
      <formula>0</formula>
    </cfRule>
  </conditionalFormatting>
  <conditionalFormatting sqref="D12">
    <cfRule type="cellIs" dxfId="4703" priority="5245" operator="lessThan">
      <formula>0</formula>
    </cfRule>
  </conditionalFormatting>
  <conditionalFormatting sqref="D12">
    <cfRule type="cellIs" dxfId="4702" priority="5244" operator="lessThan">
      <formula>0</formula>
    </cfRule>
  </conditionalFormatting>
  <conditionalFormatting sqref="D11">
    <cfRule type="cellIs" dxfId="4701" priority="5243" operator="lessThan">
      <formula>0</formula>
    </cfRule>
  </conditionalFormatting>
  <conditionalFormatting sqref="D12">
    <cfRule type="cellIs" dxfId="4700" priority="5242" operator="lessThan">
      <formula>0</formula>
    </cfRule>
  </conditionalFormatting>
  <conditionalFormatting sqref="D11">
    <cfRule type="cellIs" dxfId="4699" priority="5241" operator="lessThan">
      <formula>0</formula>
    </cfRule>
  </conditionalFormatting>
  <conditionalFormatting sqref="D11">
    <cfRule type="cellIs" dxfId="4698" priority="5240" operator="lessThan">
      <formula>0</formula>
    </cfRule>
  </conditionalFormatting>
  <conditionalFormatting sqref="D12">
    <cfRule type="cellIs" dxfId="4697" priority="5239" operator="lessThan">
      <formula>0</formula>
    </cfRule>
  </conditionalFormatting>
  <conditionalFormatting sqref="D12">
    <cfRule type="cellIs" dxfId="4696" priority="5238" operator="lessThan">
      <formula>0</formula>
    </cfRule>
  </conditionalFormatting>
  <conditionalFormatting sqref="D12">
    <cfRule type="cellIs" dxfId="4695" priority="5237" operator="lessThan">
      <formula>0</formula>
    </cfRule>
  </conditionalFormatting>
  <conditionalFormatting sqref="D11">
    <cfRule type="cellIs" dxfId="4694" priority="5236" operator="lessThan">
      <formula>0</formula>
    </cfRule>
  </conditionalFormatting>
  <conditionalFormatting sqref="D12">
    <cfRule type="cellIs" dxfId="4693" priority="5235" operator="lessThan">
      <formula>0</formula>
    </cfRule>
  </conditionalFormatting>
  <conditionalFormatting sqref="D12">
    <cfRule type="cellIs" dxfId="4692" priority="5234" operator="lessThan">
      <formula>0</formula>
    </cfRule>
  </conditionalFormatting>
  <conditionalFormatting sqref="D11">
    <cfRule type="cellIs" dxfId="4691" priority="5233" operator="lessThan">
      <formula>0</formula>
    </cfRule>
  </conditionalFormatting>
  <conditionalFormatting sqref="D12">
    <cfRule type="cellIs" dxfId="4690" priority="5232" operator="lessThan">
      <formula>0</formula>
    </cfRule>
  </conditionalFormatting>
  <conditionalFormatting sqref="D11">
    <cfRule type="cellIs" dxfId="4689" priority="5231" operator="lessThan">
      <formula>0</formula>
    </cfRule>
  </conditionalFormatting>
  <conditionalFormatting sqref="D11">
    <cfRule type="cellIs" dxfId="4688" priority="5230" operator="lessThan">
      <formula>0</formula>
    </cfRule>
  </conditionalFormatting>
  <conditionalFormatting sqref="D12">
    <cfRule type="cellIs" dxfId="4687" priority="5229" operator="lessThan">
      <formula>0</formula>
    </cfRule>
  </conditionalFormatting>
  <conditionalFormatting sqref="D12">
    <cfRule type="cellIs" dxfId="4686" priority="5228" operator="lessThan">
      <formula>0</formula>
    </cfRule>
  </conditionalFormatting>
  <conditionalFormatting sqref="D11">
    <cfRule type="cellIs" dxfId="4685" priority="5227" operator="lessThan">
      <formula>0</formula>
    </cfRule>
  </conditionalFormatting>
  <conditionalFormatting sqref="D12">
    <cfRule type="cellIs" dxfId="4684" priority="5226" operator="lessThan">
      <formula>0</formula>
    </cfRule>
  </conditionalFormatting>
  <conditionalFormatting sqref="D11">
    <cfRule type="cellIs" dxfId="4683" priority="5225" operator="lessThan">
      <formula>0</formula>
    </cfRule>
  </conditionalFormatting>
  <conditionalFormatting sqref="D11">
    <cfRule type="cellIs" dxfId="4682" priority="5224" operator="lessThan">
      <formula>0</formula>
    </cfRule>
  </conditionalFormatting>
  <conditionalFormatting sqref="D12">
    <cfRule type="cellIs" dxfId="4681" priority="5223" operator="lessThan">
      <formula>0</formula>
    </cfRule>
  </conditionalFormatting>
  <conditionalFormatting sqref="D11">
    <cfRule type="cellIs" dxfId="4680" priority="5222" operator="lessThan">
      <formula>0</formula>
    </cfRule>
  </conditionalFormatting>
  <conditionalFormatting sqref="D11">
    <cfRule type="cellIs" dxfId="4679" priority="5221" operator="lessThan">
      <formula>0</formula>
    </cfRule>
  </conditionalFormatting>
  <conditionalFormatting sqref="D11">
    <cfRule type="cellIs" dxfId="4678" priority="5220" operator="lessThan">
      <formula>0</formula>
    </cfRule>
  </conditionalFormatting>
  <conditionalFormatting sqref="D12">
    <cfRule type="cellIs" dxfId="4677" priority="5219" operator="lessThan">
      <formula>0</formula>
    </cfRule>
  </conditionalFormatting>
  <conditionalFormatting sqref="D12">
    <cfRule type="cellIs" dxfId="4676" priority="5218" operator="lessThan">
      <formula>0</formula>
    </cfRule>
  </conditionalFormatting>
  <conditionalFormatting sqref="D12">
    <cfRule type="cellIs" dxfId="4675" priority="5217" operator="lessThan">
      <formula>0</formula>
    </cfRule>
  </conditionalFormatting>
  <conditionalFormatting sqref="D11">
    <cfRule type="cellIs" dxfId="4674" priority="5216" operator="lessThan">
      <formula>0</formula>
    </cfRule>
  </conditionalFormatting>
  <conditionalFormatting sqref="D12">
    <cfRule type="cellIs" dxfId="4673" priority="5215" operator="lessThan">
      <formula>0</formula>
    </cfRule>
  </conditionalFormatting>
  <conditionalFormatting sqref="D12">
    <cfRule type="cellIs" dxfId="4672" priority="5214" operator="lessThan">
      <formula>0</formula>
    </cfRule>
  </conditionalFormatting>
  <conditionalFormatting sqref="D11">
    <cfRule type="cellIs" dxfId="4671" priority="5213" operator="lessThan">
      <formula>0</formula>
    </cfRule>
  </conditionalFormatting>
  <conditionalFormatting sqref="D12">
    <cfRule type="cellIs" dxfId="4670" priority="5212" operator="lessThan">
      <formula>0</formula>
    </cfRule>
  </conditionalFormatting>
  <conditionalFormatting sqref="D11">
    <cfRule type="cellIs" dxfId="4669" priority="5211" operator="lessThan">
      <formula>0</formula>
    </cfRule>
  </conditionalFormatting>
  <conditionalFormatting sqref="D11">
    <cfRule type="cellIs" dxfId="4668" priority="5210" operator="lessThan">
      <formula>0</formula>
    </cfRule>
  </conditionalFormatting>
  <conditionalFormatting sqref="D12">
    <cfRule type="cellIs" dxfId="4667" priority="5209" operator="lessThan">
      <formula>0</formula>
    </cfRule>
  </conditionalFormatting>
  <conditionalFormatting sqref="D12">
    <cfRule type="cellIs" dxfId="4666" priority="5208" operator="lessThan">
      <formula>0</formula>
    </cfRule>
  </conditionalFormatting>
  <conditionalFormatting sqref="D11">
    <cfRule type="cellIs" dxfId="4665" priority="5207" operator="lessThan">
      <formula>0</formula>
    </cfRule>
  </conditionalFormatting>
  <conditionalFormatting sqref="D12">
    <cfRule type="cellIs" dxfId="4664" priority="5206" operator="lessThan">
      <formula>0</formula>
    </cfRule>
  </conditionalFormatting>
  <conditionalFormatting sqref="D11">
    <cfRule type="cellIs" dxfId="4663" priority="5205" operator="lessThan">
      <formula>0</formula>
    </cfRule>
  </conditionalFormatting>
  <conditionalFormatting sqref="D11">
    <cfRule type="cellIs" dxfId="4662" priority="5204" operator="lessThan">
      <formula>0</formula>
    </cfRule>
  </conditionalFormatting>
  <conditionalFormatting sqref="D12">
    <cfRule type="cellIs" dxfId="4661" priority="5203" operator="lessThan">
      <formula>0</formula>
    </cfRule>
  </conditionalFormatting>
  <conditionalFormatting sqref="D11">
    <cfRule type="cellIs" dxfId="4660" priority="5202" operator="lessThan">
      <formula>0</formula>
    </cfRule>
  </conditionalFormatting>
  <conditionalFormatting sqref="D11">
    <cfRule type="cellIs" dxfId="4659" priority="5201" operator="lessThan">
      <formula>0</formula>
    </cfRule>
  </conditionalFormatting>
  <conditionalFormatting sqref="D11">
    <cfRule type="cellIs" dxfId="4658" priority="5200" operator="lessThan">
      <formula>0</formula>
    </cfRule>
  </conditionalFormatting>
  <conditionalFormatting sqref="D12">
    <cfRule type="cellIs" dxfId="4657" priority="5199" operator="lessThan">
      <formula>0</formula>
    </cfRule>
  </conditionalFormatting>
  <conditionalFormatting sqref="D12">
    <cfRule type="cellIs" dxfId="4656" priority="5198" operator="lessThan">
      <formula>0</formula>
    </cfRule>
  </conditionalFormatting>
  <conditionalFormatting sqref="D11">
    <cfRule type="cellIs" dxfId="4655" priority="5197" operator="lessThan">
      <formula>0</formula>
    </cfRule>
  </conditionalFormatting>
  <conditionalFormatting sqref="D12">
    <cfRule type="cellIs" dxfId="4654" priority="5196" operator="lessThan">
      <formula>0</formula>
    </cfRule>
  </conditionalFormatting>
  <conditionalFormatting sqref="D11">
    <cfRule type="cellIs" dxfId="4653" priority="5195" operator="lessThan">
      <formula>0</formula>
    </cfRule>
  </conditionalFormatting>
  <conditionalFormatting sqref="D11">
    <cfRule type="cellIs" dxfId="4652" priority="5194" operator="lessThan">
      <formula>0</formula>
    </cfRule>
  </conditionalFormatting>
  <conditionalFormatting sqref="D12">
    <cfRule type="cellIs" dxfId="4651" priority="5193" operator="lessThan">
      <formula>0</formula>
    </cfRule>
  </conditionalFormatting>
  <conditionalFormatting sqref="D11">
    <cfRule type="cellIs" dxfId="4650" priority="5192" operator="lessThan">
      <formula>0</formula>
    </cfRule>
  </conditionalFormatting>
  <conditionalFormatting sqref="D11">
    <cfRule type="cellIs" dxfId="4649" priority="5191" operator="lessThan">
      <formula>0</formula>
    </cfRule>
  </conditionalFormatting>
  <conditionalFormatting sqref="D11">
    <cfRule type="cellIs" dxfId="4648" priority="5190" operator="lessThan">
      <formula>0</formula>
    </cfRule>
  </conditionalFormatting>
  <conditionalFormatting sqref="D12">
    <cfRule type="cellIs" dxfId="4647" priority="5189" operator="lessThan">
      <formula>0</formula>
    </cfRule>
  </conditionalFormatting>
  <conditionalFormatting sqref="D11">
    <cfRule type="cellIs" dxfId="4646" priority="5188" operator="lessThan">
      <formula>0</formula>
    </cfRule>
  </conditionalFormatting>
  <conditionalFormatting sqref="D11">
    <cfRule type="cellIs" dxfId="4645" priority="5187" operator="lessThan">
      <formula>0</formula>
    </cfRule>
  </conditionalFormatting>
  <conditionalFormatting sqref="D11">
    <cfRule type="cellIs" dxfId="4644" priority="5186" operator="lessThan">
      <formula>0</formula>
    </cfRule>
  </conditionalFormatting>
  <conditionalFormatting sqref="D11">
    <cfRule type="cellIs" dxfId="4643" priority="5185" operator="lessThan">
      <formula>0</formula>
    </cfRule>
  </conditionalFormatting>
  <conditionalFormatting sqref="D12">
    <cfRule type="cellIs" dxfId="4642" priority="5184" operator="lessThan">
      <formula>0</formula>
    </cfRule>
  </conditionalFormatting>
  <conditionalFormatting sqref="D12">
    <cfRule type="cellIs" dxfId="4641" priority="5183" operator="lessThan">
      <formula>0</formula>
    </cfRule>
  </conditionalFormatting>
  <conditionalFormatting sqref="D12">
    <cfRule type="cellIs" dxfId="4640" priority="5182" operator="lessThan">
      <formula>0</formula>
    </cfRule>
  </conditionalFormatting>
  <conditionalFormatting sqref="D11">
    <cfRule type="cellIs" dxfId="4639" priority="5181" operator="lessThan">
      <formula>0</formula>
    </cfRule>
  </conditionalFormatting>
  <conditionalFormatting sqref="D12">
    <cfRule type="cellIs" dxfId="4638" priority="5180" operator="lessThan">
      <formula>0</formula>
    </cfRule>
  </conditionalFormatting>
  <conditionalFormatting sqref="D12">
    <cfRule type="cellIs" dxfId="4637" priority="5179" operator="lessThan">
      <formula>0</formula>
    </cfRule>
  </conditionalFormatting>
  <conditionalFormatting sqref="D11">
    <cfRule type="cellIs" dxfId="4636" priority="5178" operator="lessThan">
      <formula>0</formula>
    </cfRule>
  </conditionalFormatting>
  <conditionalFormatting sqref="D12">
    <cfRule type="cellIs" dxfId="4635" priority="5177" operator="lessThan">
      <formula>0</formula>
    </cfRule>
  </conditionalFormatting>
  <conditionalFormatting sqref="D11">
    <cfRule type="cellIs" dxfId="4634" priority="5176" operator="lessThan">
      <formula>0</formula>
    </cfRule>
  </conditionalFormatting>
  <conditionalFormatting sqref="D11">
    <cfRule type="cellIs" dxfId="4633" priority="5175" operator="lessThan">
      <formula>0</formula>
    </cfRule>
  </conditionalFormatting>
  <conditionalFormatting sqref="D12">
    <cfRule type="cellIs" dxfId="4632" priority="5174" operator="lessThan">
      <formula>0</formula>
    </cfRule>
  </conditionalFormatting>
  <conditionalFormatting sqref="D12">
    <cfRule type="cellIs" dxfId="4631" priority="5173" operator="lessThan">
      <formula>0</formula>
    </cfRule>
  </conditionalFormatting>
  <conditionalFormatting sqref="D11">
    <cfRule type="cellIs" dxfId="4630" priority="5172" operator="lessThan">
      <formula>0</formula>
    </cfRule>
  </conditionalFormatting>
  <conditionalFormatting sqref="D12">
    <cfRule type="cellIs" dxfId="4629" priority="5171" operator="lessThan">
      <formula>0</formula>
    </cfRule>
  </conditionalFormatting>
  <conditionalFormatting sqref="D11">
    <cfRule type="cellIs" dxfId="4628" priority="5170" operator="lessThan">
      <formula>0</formula>
    </cfRule>
  </conditionalFormatting>
  <conditionalFormatting sqref="D11">
    <cfRule type="cellIs" dxfId="4627" priority="5169" operator="lessThan">
      <formula>0</formula>
    </cfRule>
  </conditionalFormatting>
  <conditionalFormatting sqref="D12">
    <cfRule type="cellIs" dxfId="4626" priority="5168" operator="lessThan">
      <formula>0</formula>
    </cfRule>
  </conditionalFormatting>
  <conditionalFormatting sqref="D11">
    <cfRule type="cellIs" dxfId="4625" priority="5167" operator="lessThan">
      <formula>0</formula>
    </cfRule>
  </conditionalFormatting>
  <conditionalFormatting sqref="D11">
    <cfRule type="cellIs" dxfId="4624" priority="5166" operator="lessThan">
      <formula>0</formula>
    </cfRule>
  </conditionalFormatting>
  <conditionalFormatting sqref="D11">
    <cfRule type="cellIs" dxfId="4623" priority="5165" operator="lessThan">
      <formula>0</formula>
    </cfRule>
  </conditionalFormatting>
  <conditionalFormatting sqref="D12">
    <cfRule type="cellIs" dxfId="4622" priority="5164" operator="lessThan">
      <formula>0</formula>
    </cfRule>
  </conditionalFormatting>
  <conditionalFormatting sqref="D12">
    <cfRule type="cellIs" dxfId="4621" priority="5163" operator="lessThan">
      <formula>0</formula>
    </cfRule>
  </conditionalFormatting>
  <conditionalFormatting sqref="D11">
    <cfRule type="cellIs" dxfId="4620" priority="5162" operator="lessThan">
      <formula>0</formula>
    </cfRule>
  </conditionalFormatting>
  <conditionalFormatting sqref="D12">
    <cfRule type="cellIs" dxfId="4619" priority="5161" operator="lessThan">
      <formula>0</formula>
    </cfRule>
  </conditionalFormatting>
  <conditionalFormatting sqref="D11">
    <cfRule type="cellIs" dxfId="4618" priority="5160" operator="lessThan">
      <formula>0</formula>
    </cfRule>
  </conditionalFormatting>
  <conditionalFormatting sqref="D11">
    <cfRule type="cellIs" dxfId="4617" priority="5159" operator="lessThan">
      <formula>0</formula>
    </cfRule>
  </conditionalFormatting>
  <conditionalFormatting sqref="D12">
    <cfRule type="cellIs" dxfId="4616" priority="5158" operator="lessThan">
      <formula>0</formula>
    </cfRule>
  </conditionalFormatting>
  <conditionalFormatting sqref="D11">
    <cfRule type="cellIs" dxfId="4615" priority="5157" operator="lessThan">
      <formula>0</formula>
    </cfRule>
  </conditionalFormatting>
  <conditionalFormatting sqref="D11">
    <cfRule type="cellIs" dxfId="4614" priority="5156" operator="lessThan">
      <formula>0</formula>
    </cfRule>
  </conditionalFormatting>
  <conditionalFormatting sqref="D11">
    <cfRule type="cellIs" dxfId="4613" priority="5155" operator="lessThan">
      <formula>0</formula>
    </cfRule>
  </conditionalFormatting>
  <conditionalFormatting sqref="D12">
    <cfRule type="cellIs" dxfId="4612" priority="5154" operator="lessThan">
      <formula>0</formula>
    </cfRule>
  </conditionalFormatting>
  <conditionalFormatting sqref="D11">
    <cfRule type="cellIs" dxfId="4611" priority="5153" operator="lessThan">
      <formula>0</formula>
    </cfRule>
  </conditionalFormatting>
  <conditionalFormatting sqref="D11">
    <cfRule type="cellIs" dxfId="4610" priority="5152" operator="lessThan">
      <formula>0</formula>
    </cfRule>
  </conditionalFormatting>
  <conditionalFormatting sqref="D11">
    <cfRule type="cellIs" dxfId="4609" priority="5151" operator="lessThan">
      <formula>0</formula>
    </cfRule>
  </conditionalFormatting>
  <conditionalFormatting sqref="D11">
    <cfRule type="cellIs" dxfId="4608" priority="5150" operator="lessThan">
      <formula>0</formula>
    </cfRule>
  </conditionalFormatting>
  <conditionalFormatting sqref="D12">
    <cfRule type="cellIs" dxfId="4607" priority="5149" operator="lessThan">
      <formula>0</formula>
    </cfRule>
  </conditionalFormatting>
  <conditionalFormatting sqref="D12">
    <cfRule type="cellIs" dxfId="4606" priority="5148" operator="lessThan">
      <formula>0</formula>
    </cfRule>
  </conditionalFormatting>
  <conditionalFormatting sqref="D11">
    <cfRule type="cellIs" dxfId="4605" priority="5147" operator="lessThan">
      <formula>0</formula>
    </cfRule>
  </conditionalFormatting>
  <conditionalFormatting sqref="D12">
    <cfRule type="cellIs" dxfId="4604" priority="5146" operator="lessThan">
      <formula>0</formula>
    </cfRule>
  </conditionalFormatting>
  <conditionalFormatting sqref="D11">
    <cfRule type="cellIs" dxfId="4603" priority="5145" operator="lessThan">
      <formula>0</formula>
    </cfRule>
  </conditionalFormatting>
  <conditionalFormatting sqref="D11">
    <cfRule type="cellIs" dxfId="4602" priority="5144" operator="lessThan">
      <formula>0</formula>
    </cfRule>
  </conditionalFormatting>
  <conditionalFormatting sqref="D12">
    <cfRule type="cellIs" dxfId="4601" priority="5143" operator="lessThan">
      <formula>0</formula>
    </cfRule>
  </conditionalFormatting>
  <conditionalFormatting sqref="D11">
    <cfRule type="cellIs" dxfId="4600" priority="5142" operator="lessThan">
      <formula>0</formula>
    </cfRule>
  </conditionalFormatting>
  <conditionalFormatting sqref="D11">
    <cfRule type="cellIs" dxfId="4599" priority="5141" operator="lessThan">
      <formula>0</formula>
    </cfRule>
  </conditionalFormatting>
  <conditionalFormatting sqref="D11">
    <cfRule type="cellIs" dxfId="4598" priority="5140" operator="lessThan">
      <formula>0</formula>
    </cfRule>
  </conditionalFormatting>
  <conditionalFormatting sqref="D12">
    <cfRule type="cellIs" dxfId="4597" priority="5139" operator="lessThan">
      <formula>0</formula>
    </cfRule>
  </conditionalFormatting>
  <conditionalFormatting sqref="D11">
    <cfRule type="cellIs" dxfId="4596" priority="5138" operator="lessThan">
      <formula>0</formula>
    </cfRule>
  </conditionalFormatting>
  <conditionalFormatting sqref="D11">
    <cfRule type="cellIs" dxfId="4595" priority="5137" operator="lessThan">
      <formula>0</formula>
    </cfRule>
  </conditionalFormatting>
  <conditionalFormatting sqref="D11">
    <cfRule type="cellIs" dxfId="4594" priority="5136" operator="lessThan">
      <formula>0</formula>
    </cfRule>
  </conditionalFormatting>
  <conditionalFormatting sqref="D11">
    <cfRule type="cellIs" dxfId="4593" priority="5135" operator="lessThan">
      <formula>0</formula>
    </cfRule>
  </conditionalFormatting>
  <conditionalFormatting sqref="D12">
    <cfRule type="cellIs" dxfId="4592" priority="5134" operator="lessThan">
      <formula>0</formula>
    </cfRule>
  </conditionalFormatting>
  <conditionalFormatting sqref="D11">
    <cfRule type="cellIs" dxfId="4591" priority="5133" operator="lessThan">
      <formula>0</formula>
    </cfRule>
  </conditionalFormatting>
  <conditionalFormatting sqref="D11">
    <cfRule type="cellIs" dxfId="4590" priority="5132" operator="lessThan">
      <formula>0</formula>
    </cfRule>
  </conditionalFormatting>
  <conditionalFormatting sqref="D11">
    <cfRule type="cellIs" dxfId="4589" priority="5131" operator="lessThan">
      <formula>0</formula>
    </cfRule>
  </conditionalFormatting>
  <conditionalFormatting sqref="D11">
    <cfRule type="cellIs" dxfId="4588" priority="5130" operator="lessThan">
      <formula>0</formula>
    </cfRule>
  </conditionalFormatting>
  <conditionalFormatting sqref="D11">
    <cfRule type="cellIs" dxfId="4587" priority="5129" operator="lessThan">
      <formula>0</formula>
    </cfRule>
  </conditionalFormatting>
  <conditionalFormatting sqref="D12">
    <cfRule type="cellIs" dxfId="4586" priority="5128" operator="lessThan">
      <formula>0</formula>
    </cfRule>
  </conditionalFormatting>
  <conditionalFormatting sqref="D12">
    <cfRule type="cellIs" dxfId="4585" priority="5127" operator="lessThan">
      <formula>0</formula>
    </cfRule>
  </conditionalFormatting>
  <conditionalFormatting sqref="D12">
    <cfRule type="cellIs" dxfId="4584" priority="5126" operator="lessThan">
      <formula>0</formula>
    </cfRule>
  </conditionalFormatting>
  <conditionalFormatting sqref="D12">
    <cfRule type="cellIs" dxfId="4583" priority="5125" operator="lessThan">
      <formula>0</formula>
    </cfRule>
  </conditionalFormatting>
  <conditionalFormatting sqref="D11">
    <cfRule type="cellIs" dxfId="4582" priority="5124" operator="lessThan">
      <formula>0</formula>
    </cfRule>
  </conditionalFormatting>
  <conditionalFormatting sqref="D12">
    <cfRule type="cellIs" dxfId="4581" priority="5123" operator="lessThan">
      <formula>0</formula>
    </cfRule>
  </conditionalFormatting>
  <conditionalFormatting sqref="D12">
    <cfRule type="cellIs" dxfId="4580" priority="5122" operator="lessThan">
      <formula>0</formula>
    </cfRule>
  </conditionalFormatting>
  <conditionalFormatting sqref="D12">
    <cfRule type="cellIs" dxfId="4579" priority="5121" operator="lessThan">
      <formula>0</formula>
    </cfRule>
  </conditionalFormatting>
  <conditionalFormatting sqref="D11">
    <cfRule type="cellIs" dxfId="4578" priority="5120" operator="lessThan">
      <formula>0</formula>
    </cfRule>
  </conditionalFormatting>
  <conditionalFormatting sqref="D12">
    <cfRule type="cellIs" dxfId="4577" priority="5119" operator="lessThan">
      <formula>0</formula>
    </cfRule>
  </conditionalFormatting>
  <conditionalFormatting sqref="D12">
    <cfRule type="cellIs" dxfId="4576" priority="5118" operator="lessThan">
      <formula>0</formula>
    </cfRule>
  </conditionalFormatting>
  <conditionalFormatting sqref="D11">
    <cfRule type="cellIs" dxfId="4575" priority="5117" operator="lessThan">
      <formula>0</formula>
    </cfRule>
  </conditionalFormatting>
  <conditionalFormatting sqref="D12">
    <cfRule type="cellIs" dxfId="4574" priority="5116" operator="lessThan">
      <formula>0</formula>
    </cfRule>
  </conditionalFormatting>
  <conditionalFormatting sqref="D11">
    <cfRule type="cellIs" dxfId="4573" priority="5115" operator="lessThan">
      <formula>0</formula>
    </cfRule>
  </conditionalFormatting>
  <conditionalFormatting sqref="D11">
    <cfRule type="cellIs" dxfId="4572" priority="5114" operator="lessThan">
      <formula>0</formula>
    </cfRule>
  </conditionalFormatting>
  <conditionalFormatting sqref="D12">
    <cfRule type="cellIs" dxfId="4571" priority="5113" operator="lessThan">
      <formula>0</formula>
    </cfRule>
  </conditionalFormatting>
  <conditionalFormatting sqref="D12">
    <cfRule type="cellIs" dxfId="4570" priority="5112" operator="lessThan">
      <formula>0</formula>
    </cfRule>
  </conditionalFormatting>
  <conditionalFormatting sqref="D12">
    <cfRule type="cellIs" dxfId="4569" priority="5111" operator="lessThan">
      <formula>0</formula>
    </cfRule>
  </conditionalFormatting>
  <conditionalFormatting sqref="D11">
    <cfRule type="cellIs" dxfId="4568" priority="5110" operator="lessThan">
      <formula>0</formula>
    </cfRule>
  </conditionalFormatting>
  <conditionalFormatting sqref="D12">
    <cfRule type="cellIs" dxfId="4567" priority="5109" operator="lessThan">
      <formula>0</formula>
    </cfRule>
  </conditionalFormatting>
  <conditionalFormatting sqref="D12">
    <cfRule type="cellIs" dxfId="4566" priority="5108" operator="lessThan">
      <formula>0</formula>
    </cfRule>
  </conditionalFormatting>
  <conditionalFormatting sqref="D11">
    <cfRule type="cellIs" dxfId="4565" priority="5107" operator="lessThan">
      <formula>0</formula>
    </cfRule>
  </conditionalFormatting>
  <conditionalFormatting sqref="D12">
    <cfRule type="cellIs" dxfId="4564" priority="5106" operator="lessThan">
      <formula>0</formula>
    </cfRule>
  </conditionalFormatting>
  <conditionalFormatting sqref="D11">
    <cfRule type="cellIs" dxfId="4563" priority="5105" operator="lessThan">
      <formula>0</formula>
    </cfRule>
  </conditionalFormatting>
  <conditionalFormatting sqref="D11">
    <cfRule type="cellIs" dxfId="4562" priority="5104" operator="lessThan">
      <formula>0</formula>
    </cfRule>
  </conditionalFormatting>
  <conditionalFormatting sqref="D12">
    <cfRule type="cellIs" dxfId="4561" priority="5103" operator="lessThan">
      <formula>0</formula>
    </cfRule>
  </conditionalFormatting>
  <conditionalFormatting sqref="D12">
    <cfRule type="cellIs" dxfId="4560" priority="5102" operator="lessThan">
      <formula>0</formula>
    </cfRule>
  </conditionalFormatting>
  <conditionalFormatting sqref="D11">
    <cfRule type="cellIs" dxfId="4559" priority="5101" operator="lessThan">
      <formula>0</formula>
    </cfRule>
  </conditionalFormatting>
  <conditionalFormatting sqref="D12">
    <cfRule type="cellIs" dxfId="4558" priority="5100" operator="lessThan">
      <formula>0</formula>
    </cfRule>
  </conditionalFormatting>
  <conditionalFormatting sqref="D11">
    <cfRule type="cellIs" dxfId="4557" priority="5099" operator="lessThan">
      <formula>0</formula>
    </cfRule>
  </conditionalFormatting>
  <conditionalFormatting sqref="D11">
    <cfRule type="cellIs" dxfId="4556" priority="5098" operator="lessThan">
      <formula>0</formula>
    </cfRule>
  </conditionalFormatting>
  <conditionalFormatting sqref="D12">
    <cfRule type="cellIs" dxfId="4555" priority="5097" operator="lessThan">
      <formula>0</formula>
    </cfRule>
  </conditionalFormatting>
  <conditionalFormatting sqref="D11">
    <cfRule type="cellIs" dxfId="4554" priority="5096" operator="lessThan">
      <formula>0</formula>
    </cfRule>
  </conditionalFormatting>
  <conditionalFormatting sqref="D11">
    <cfRule type="cellIs" dxfId="4553" priority="5095" operator="lessThan">
      <formula>0</formula>
    </cfRule>
  </conditionalFormatting>
  <conditionalFormatting sqref="D11">
    <cfRule type="cellIs" dxfId="4552" priority="5094" operator="lessThan">
      <formula>0</formula>
    </cfRule>
  </conditionalFormatting>
  <conditionalFormatting sqref="D12">
    <cfRule type="cellIs" dxfId="4551" priority="5093" operator="lessThan">
      <formula>0</formula>
    </cfRule>
  </conditionalFormatting>
  <conditionalFormatting sqref="D12">
    <cfRule type="cellIs" dxfId="4550" priority="5092" operator="lessThan">
      <formula>0</formula>
    </cfRule>
  </conditionalFormatting>
  <conditionalFormatting sqref="D12">
    <cfRule type="cellIs" dxfId="4549" priority="5091" operator="lessThan">
      <formula>0</formula>
    </cfRule>
  </conditionalFormatting>
  <conditionalFormatting sqref="D11">
    <cfRule type="cellIs" dxfId="4548" priority="5090" operator="lessThan">
      <formula>0</formula>
    </cfRule>
  </conditionalFormatting>
  <conditionalFormatting sqref="D12">
    <cfRule type="cellIs" dxfId="4547" priority="5089" operator="lessThan">
      <formula>0</formula>
    </cfRule>
  </conditionalFormatting>
  <conditionalFormatting sqref="D12">
    <cfRule type="cellIs" dxfId="4546" priority="5088" operator="lessThan">
      <formula>0</formula>
    </cfRule>
  </conditionalFormatting>
  <conditionalFormatting sqref="D11">
    <cfRule type="cellIs" dxfId="4545" priority="5087" operator="lessThan">
      <formula>0</formula>
    </cfRule>
  </conditionalFormatting>
  <conditionalFormatting sqref="D12">
    <cfRule type="cellIs" dxfId="4544" priority="5086" operator="lessThan">
      <formula>0</formula>
    </cfRule>
  </conditionalFormatting>
  <conditionalFormatting sqref="D11">
    <cfRule type="cellIs" dxfId="4543" priority="5085" operator="lessThan">
      <formula>0</formula>
    </cfRule>
  </conditionalFormatting>
  <conditionalFormatting sqref="D11">
    <cfRule type="cellIs" dxfId="4542" priority="5084" operator="lessThan">
      <formula>0</formula>
    </cfRule>
  </conditionalFormatting>
  <conditionalFormatting sqref="D12">
    <cfRule type="cellIs" dxfId="4541" priority="5083" operator="lessThan">
      <formula>0</formula>
    </cfRule>
  </conditionalFormatting>
  <conditionalFormatting sqref="D12">
    <cfRule type="cellIs" dxfId="4540" priority="5082" operator="lessThan">
      <formula>0</formula>
    </cfRule>
  </conditionalFormatting>
  <conditionalFormatting sqref="D11">
    <cfRule type="cellIs" dxfId="4539" priority="5081" operator="lessThan">
      <formula>0</formula>
    </cfRule>
  </conditionalFormatting>
  <conditionalFormatting sqref="D12">
    <cfRule type="cellIs" dxfId="4538" priority="5080" operator="lessThan">
      <formula>0</formula>
    </cfRule>
  </conditionalFormatting>
  <conditionalFormatting sqref="D11">
    <cfRule type="cellIs" dxfId="4537" priority="5079" operator="lessThan">
      <formula>0</formula>
    </cfRule>
  </conditionalFormatting>
  <conditionalFormatting sqref="D11">
    <cfRule type="cellIs" dxfId="4536" priority="5078" operator="lessThan">
      <formula>0</formula>
    </cfRule>
  </conditionalFormatting>
  <conditionalFormatting sqref="D12">
    <cfRule type="cellIs" dxfId="4535" priority="5077" operator="lessThan">
      <formula>0</formula>
    </cfRule>
  </conditionalFormatting>
  <conditionalFormatting sqref="D11">
    <cfRule type="cellIs" dxfId="4534" priority="5076" operator="lessThan">
      <formula>0</formula>
    </cfRule>
  </conditionalFormatting>
  <conditionalFormatting sqref="D11">
    <cfRule type="cellIs" dxfId="4533" priority="5075" operator="lessThan">
      <formula>0</formula>
    </cfRule>
  </conditionalFormatting>
  <conditionalFormatting sqref="D11">
    <cfRule type="cellIs" dxfId="4532" priority="5074" operator="lessThan">
      <formula>0</formula>
    </cfRule>
  </conditionalFormatting>
  <conditionalFormatting sqref="D12">
    <cfRule type="cellIs" dxfId="4531" priority="5073" operator="lessThan">
      <formula>0</formula>
    </cfRule>
  </conditionalFormatting>
  <conditionalFormatting sqref="D12">
    <cfRule type="cellIs" dxfId="4530" priority="5072" operator="lessThan">
      <formula>0</formula>
    </cfRule>
  </conditionalFormatting>
  <conditionalFormatting sqref="D11">
    <cfRule type="cellIs" dxfId="4529" priority="5071" operator="lessThan">
      <formula>0</formula>
    </cfRule>
  </conditionalFormatting>
  <conditionalFormatting sqref="D12">
    <cfRule type="cellIs" dxfId="4528" priority="5070" operator="lessThan">
      <formula>0</formula>
    </cfRule>
  </conditionalFormatting>
  <conditionalFormatting sqref="D11">
    <cfRule type="cellIs" dxfId="4527" priority="5069" operator="lessThan">
      <formula>0</formula>
    </cfRule>
  </conditionalFormatting>
  <conditionalFormatting sqref="D11">
    <cfRule type="cellIs" dxfId="4526" priority="5068" operator="lessThan">
      <formula>0</formula>
    </cfRule>
  </conditionalFormatting>
  <conditionalFormatting sqref="D12">
    <cfRule type="cellIs" dxfId="4525" priority="5067" operator="lessThan">
      <formula>0</formula>
    </cfRule>
  </conditionalFormatting>
  <conditionalFormatting sqref="D11">
    <cfRule type="cellIs" dxfId="4524" priority="5066" operator="lessThan">
      <formula>0</formula>
    </cfRule>
  </conditionalFormatting>
  <conditionalFormatting sqref="D11">
    <cfRule type="cellIs" dxfId="4523" priority="5065" operator="lessThan">
      <formula>0</formula>
    </cfRule>
  </conditionalFormatting>
  <conditionalFormatting sqref="D11">
    <cfRule type="cellIs" dxfId="4522" priority="5064" operator="lessThan">
      <formula>0</formula>
    </cfRule>
  </conditionalFormatting>
  <conditionalFormatting sqref="D12">
    <cfRule type="cellIs" dxfId="4521" priority="5063" operator="lessThan">
      <formula>0</formula>
    </cfRule>
  </conditionalFormatting>
  <conditionalFormatting sqref="D11">
    <cfRule type="cellIs" dxfId="4520" priority="5062" operator="lessThan">
      <formula>0</formula>
    </cfRule>
  </conditionalFormatting>
  <conditionalFormatting sqref="D11">
    <cfRule type="cellIs" dxfId="4519" priority="5061" operator="lessThan">
      <formula>0</formula>
    </cfRule>
  </conditionalFormatting>
  <conditionalFormatting sqref="D11">
    <cfRule type="cellIs" dxfId="4518" priority="5060" operator="lessThan">
      <formula>0</formula>
    </cfRule>
  </conditionalFormatting>
  <conditionalFormatting sqref="D11">
    <cfRule type="cellIs" dxfId="4517" priority="5059" operator="lessThan">
      <formula>0</formula>
    </cfRule>
  </conditionalFormatting>
  <conditionalFormatting sqref="D12">
    <cfRule type="cellIs" dxfId="4516" priority="5058" operator="lessThan">
      <formula>0</formula>
    </cfRule>
  </conditionalFormatting>
  <conditionalFormatting sqref="D12">
    <cfRule type="cellIs" dxfId="4515" priority="5057" operator="lessThan">
      <formula>0</formula>
    </cfRule>
  </conditionalFormatting>
  <conditionalFormatting sqref="D12">
    <cfRule type="cellIs" dxfId="4514" priority="5056" operator="lessThan">
      <formula>0</formula>
    </cfRule>
  </conditionalFormatting>
  <conditionalFormatting sqref="D11">
    <cfRule type="cellIs" dxfId="4513" priority="5055" operator="lessThan">
      <formula>0</formula>
    </cfRule>
  </conditionalFormatting>
  <conditionalFormatting sqref="D12">
    <cfRule type="cellIs" dxfId="4512" priority="5054" operator="lessThan">
      <formula>0</formula>
    </cfRule>
  </conditionalFormatting>
  <conditionalFormatting sqref="D12">
    <cfRule type="cellIs" dxfId="4511" priority="5053" operator="lessThan">
      <formula>0</formula>
    </cfRule>
  </conditionalFormatting>
  <conditionalFormatting sqref="D11">
    <cfRule type="cellIs" dxfId="4510" priority="5052" operator="lessThan">
      <formula>0</formula>
    </cfRule>
  </conditionalFormatting>
  <conditionalFormatting sqref="D12">
    <cfRule type="cellIs" dxfId="4509" priority="5051" operator="lessThan">
      <formula>0</formula>
    </cfRule>
  </conditionalFormatting>
  <conditionalFormatting sqref="D11">
    <cfRule type="cellIs" dxfId="4508" priority="5050" operator="lessThan">
      <formula>0</formula>
    </cfRule>
  </conditionalFormatting>
  <conditionalFormatting sqref="D11">
    <cfRule type="cellIs" dxfId="4507" priority="5049" operator="lessThan">
      <formula>0</formula>
    </cfRule>
  </conditionalFormatting>
  <conditionalFormatting sqref="D12">
    <cfRule type="cellIs" dxfId="4506" priority="5048" operator="lessThan">
      <formula>0</formula>
    </cfRule>
  </conditionalFormatting>
  <conditionalFormatting sqref="D12">
    <cfRule type="cellIs" dxfId="4505" priority="5047" operator="lessThan">
      <formula>0</formula>
    </cfRule>
  </conditionalFormatting>
  <conditionalFormatting sqref="D11">
    <cfRule type="cellIs" dxfId="4504" priority="5046" operator="lessThan">
      <formula>0</formula>
    </cfRule>
  </conditionalFormatting>
  <conditionalFormatting sqref="D12">
    <cfRule type="cellIs" dxfId="4503" priority="5045" operator="lessThan">
      <formula>0</formula>
    </cfRule>
  </conditionalFormatting>
  <conditionalFormatting sqref="D11">
    <cfRule type="cellIs" dxfId="4502" priority="5044" operator="lessThan">
      <formula>0</formula>
    </cfRule>
  </conditionalFormatting>
  <conditionalFormatting sqref="D11">
    <cfRule type="cellIs" dxfId="4501" priority="5043" operator="lessThan">
      <formula>0</formula>
    </cfRule>
  </conditionalFormatting>
  <conditionalFormatting sqref="D12">
    <cfRule type="cellIs" dxfId="4500" priority="5042" operator="lessThan">
      <formula>0</formula>
    </cfRule>
  </conditionalFormatting>
  <conditionalFormatting sqref="D11">
    <cfRule type="cellIs" dxfId="4499" priority="5041" operator="lessThan">
      <formula>0</formula>
    </cfRule>
  </conditionalFormatting>
  <conditionalFormatting sqref="D11">
    <cfRule type="cellIs" dxfId="4498" priority="5040" operator="lessThan">
      <formula>0</formula>
    </cfRule>
  </conditionalFormatting>
  <conditionalFormatting sqref="D11">
    <cfRule type="cellIs" dxfId="4497" priority="5039" operator="lessThan">
      <formula>0</formula>
    </cfRule>
  </conditionalFormatting>
  <conditionalFormatting sqref="D12">
    <cfRule type="cellIs" dxfId="4496" priority="5038" operator="lessThan">
      <formula>0</formula>
    </cfRule>
  </conditionalFormatting>
  <conditionalFormatting sqref="D12">
    <cfRule type="cellIs" dxfId="4495" priority="5037" operator="lessThan">
      <formula>0</formula>
    </cfRule>
  </conditionalFormatting>
  <conditionalFormatting sqref="D11">
    <cfRule type="cellIs" dxfId="4494" priority="5036" operator="lessThan">
      <formula>0</formula>
    </cfRule>
  </conditionalFormatting>
  <conditionalFormatting sqref="D12">
    <cfRule type="cellIs" dxfId="4493" priority="5035" operator="lessThan">
      <formula>0</formula>
    </cfRule>
  </conditionalFormatting>
  <conditionalFormatting sqref="D11">
    <cfRule type="cellIs" dxfId="4492" priority="5034" operator="lessThan">
      <formula>0</formula>
    </cfRule>
  </conditionalFormatting>
  <conditionalFormatting sqref="D11">
    <cfRule type="cellIs" dxfId="4491" priority="5033" operator="lessThan">
      <formula>0</formula>
    </cfRule>
  </conditionalFormatting>
  <conditionalFormatting sqref="D12">
    <cfRule type="cellIs" dxfId="4490" priority="5032" operator="lessThan">
      <formula>0</formula>
    </cfRule>
  </conditionalFormatting>
  <conditionalFormatting sqref="D11">
    <cfRule type="cellIs" dxfId="4489" priority="5031" operator="lessThan">
      <formula>0</formula>
    </cfRule>
  </conditionalFormatting>
  <conditionalFormatting sqref="D11">
    <cfRule type="cellIs" dxfId="4488" priority="5030" operator="lessThan">
      <formula>0</formula>
    </cfRule>
  </conditionalFormatting>
  <conditionalFormatting sqref="D11">
    <cfRule type="cellIs" dxfId="4487" priority="5029" operator="lessThan">
      <formula>0</formula>
    </cfRule>
  </conditionalFormatting>
  <conditionalFormatting sqref="D12">
    <cfRule type="cellIs" dxfId="4486" priority="5028" operator="lessThan">
      <formula>0</formula>
    </cfRule>
  </conditionalFormatting>
  <conditionalFormatting sqref="D11">
    <cfRule type="cellIs" dxfId="4485" priority="5027" operator="lessThan">
      <formula>0</formula>
    </cfRule>
  </conditionalFormatting>
  <conditionalFormatting sqref="D11">
    <cfRule type="cellIs" dxfId="4484" priority="5026" operator="lessThan">
      <formula>0</formula>
    </cfRule>
  </conditionalFormatting>
  <conditionalFormatting sqref="D11">
    <cfRule type="cellIs" dxfId="4483" priority="5025" operator="lessThan">
      <formula>0</formula>
    </cfRule>
  </conditionalFormatting>
  <conditionalFormatting sqref="D11">
    <cfRule type="cellIs" dxfId="4482" priority="5024" operator="lessThan">
      <formula>0</formula>
    </cfRule>
  </conditionalFormatting>
  <conditionalFormatting sqref="D12">
    <cfRule type="cellIs" dxfId="4481" priority="5023" operator="lessThan">
      <formula>0</formula>
    </cfRule>
  </conditionalFormatting>
  <conditionalFormatting sqref="D12">
    <cfRule type="cellIs" dxfId="4480" priority="5022" operator="lessThan">
      <formula>0</formula>
    </cfRule>
  </conditionalFormatting>
  <conditionalFormatting sqref="D11">
    <cfRule type="cellIs" dxfId="4479" priority="5021" operator="lessThan">
      <formula>0</formula>
    </cfRule>
  </conditionalFormatting>
  <conditionalFormatting sqref="D12">
    <cfRule type="cellIs" dxfId="4478" priority="5020" operator="lessThan">
      <formula>0</formula>
    </cfRule>
  </conditionalFormatting>
  <conditionalFormatting sqref="D11">
    <cfRule type="cellIs" dxfId="4477" priority="5019" operator="lessThan">
      <formula>0</formula>
    </cfRule>
  </conditionalFormatting>
  <conditionalFormatting sqref="D11">
    <cfRule type="cellIs" dxfId="4476" priority="5018" operator="lessThan">
      <formula>0</formula>
    </cfRule>
  </conditionalFormatting>
  <conditionalFormatting sqref="D12">
    <cfRule type="cellIs" dxfId="4475" priority="5017" operator="lessThan">
      <formula>0</formula>
    </cfRule>
  </conditionalFormatting>
  <conditionalFormatting sqref="D11">
    <cfRule type="cellIs" dxfId="4474" priority="5016" operator="lessThan">
      <formula>0</formula>
    </cfRule>
  </conditionalFormatting>
  <conditionalFormatting sqref="D11">
    <cfRule type="cellIs" dxfId="4473" priority="5015" operator="lessThan">
      <formula>0</formula>
    </cfRule>
  </conditionalFormatting>
  <conditionalFormatting sqref="D11">
    <cfRule type="cellIs" dxfId="4472" priority="5014" operator="lessThan">
      <formula>0</formula>
    </cfRule>
  </conditionalFormatting>
  <conditionalFormatting sqref="D12">
    <cfRule type="cellIs" dxfId="4471" priority="5013" operator="lessThan">
      <formula>0</formula>
    </cfRule>
  </conditionalFormatting>
  <conditionalFormatting sqref="D11">
    <cfRule type="cellIs" dxfId="4470" priority="5012" operator="lessThan">
      <formula>0</formula>
    </cfRule>
  </conditionalFormatting>
  <conditionalFormatting sqref="D11">
    <cfRule type="cellIs" dxfId="4469" priority="5011" operator="lessThan">
      <formula>0</formula>
    </cfRule>
  </conditionalFormatting>
  <conditionalFormatting sqref="D11">
    <cfRule type="cellIs" dxfId="4468" priority="5010" operator="lessThan">
      <formula>0</formula>
    </cfRule>
  </conditionalFormatting>
  <conditionalFormatting sqref="D11">
    <cfRule type="cellIs" dxfId="4467" priority="5009" operator="lessThan">
      <formula>0</formula>
    </cfRule>
  </conditionalFormatting>
  <conditionalFormatting sqref="D12">
    <cfRule type="cellIs" dxfId="4466" priority="5008" operator="lessThan">
      <formula>0</formula>
    </cfRule>
  </conditionalFormatting>
  <conditionalFormatting sqref="D11">
    <cfRule type="cellIs" dxfId="4465" priority="5007" operator="lessThan">
      <formula>0</formula>
    </cfRule>
  </conditionalFormatting>
  <conditionalFormatting sqref="D11">
    <cfRule type="cellIs" dxfId="4464" priority="5006" operator="lessThan">
      <formula>0</formula>
    </cfRule>
  </conditionalFormatting>
  <conditionalFormatting sqref="D11">
    <cfRule type="cellIs" dxfId="4463" priority="5005" operator="lessThan">
      <formula>0</formula>
    </cfRule>
  </conditionalFormatting>
  <conditionalFormatting sqref="D11">
    <cfRule type="cellIs" dxfId="4462" priority="5004" operator="lessThan">
      <formula>0</formula>
    </cfRule>
  </conditionalFormatting>
  <conditionalFormatting sqref="D11">
    <cfRule type="cellIs" dxfId="4461" priority="5003" operator="lessThan">
      <formula>0</formula>
    </cfRule>
  </conditionalFormatting>
  <conditionalFormatting sqref="D12">
    <cfRule type="cellIs" dxfId="4460" priority="5002" operator="lessThan">
      <formula>0</formula>
    </cfRule>
  </conditionalFormatting>
  <conditionalFormatting sqref="D12">
    <cfRule type="cellIs" dxfId="4459" priority="5001" operator="lessThan">
      <formula>0</formula>
    </cfRule>
  </conditionalFormatting>
  <conditionalFormatting sqref="D12">
    <cfRule type="cellIs" dxfId="4458" priority="5000" operator="lessThan">
      <formula>0</formula>
    </cfRule>
  </conditionalFormatting>
  <conditionalFormatting sqref="D11">
    <cfRule type="cellIs" dxfId="4457" priority="4999" operator="lessThan">
      <formula>0</formula>
    </cfRule>
  </conditionalFormatting>
  <conditionalFormatting sqref="D12">
    <cfRule type="cellIs" dxfId="4456" priority="4998" operator="lessThan">
      <formula>0</formula>
    </cfRule>
  </conditionalFormatting>
  <conditionalFormatting sqref="D12">
    <cfRule type="cellIs" dxfId="4455" priority="4997" operator="lessThan">
      <formula>0</formula>
    </cfRule>
  </conditionalFormatting>
  <conditionalFormatting sqref="D11">
    <cfRule type="cellIs" dxfId="4454" priority="4996" operator="lessThan">
      <formula>0</formula>
    </cfRule>
  </conditionalFormatting>
  <conditionalFormatting sqref="D12">
    <cfRule type="cellIs" dxfId="4453" priority="4995" operator="lessThan">
      <formula>0</formula>
    </cfRule>
  </conditionalFormatting>
  <conditionalFormatting sqref="D11">
    <cfRule type="cellIs" dxfId="4452" priority="4994" operator="lessThan">
      <formula>0</formula>
    </cfRule>
  </conditionalFormatting>
  <conditionalFormatting sqref="D11">
    <cfRule type="cellIs" dxfId="4451" priority="4993" operator="lessThan">
      <formula>0</formula>
    </cfRule>
  </conditionalFormatting>
  <conditionalFormatting sqref="D12">
    <cfRule type="cellIs" dxfId="4450" priority="4992" operator="lessThan">
      <formula>0</formula>
    </cfRule>
  </conditionalFormatting>
  <conditionalFormatting sqref="D12">
    <cfRule type="cellIs" dxfId="4449" priority="4991" operator="lessThan">
      <formula>0</formula>
    </cfRule>
  </conditionalFormatting>
  <conditionalFormatting sqref="D11">
    <cfRule type="cellIs" dxfId="4448" priority="4990" operator="lessThan">
      <formula>0</formula>
    </cfRule>
  </conditionalFormatting>
  <conditionalFormatting sqref="D12">
    <cfRule type="cellIs" dxfId="4447" priority="4989" operator="lessThan">
      <formula>0</formula>
    </cfRule>
  </conditionalFormatting>
  <conditionalFormatting sqref="D11">
    <cfRule type="cellIs" dxfId="4446" priority="4988" operator="lessThan">
      <formula>0</formula>
    </cfRule>
  </conditionalFormatting>
  <conditionalFormatting sqref="D11">
    <cfRule type="cellIs" dxfId="4445" priority="4987" operator="lessThan">
      <formula>0</formula>
    </cfRule>
  </conditionalFormatting>
  <conditionalFormatting sqref="D12">
    <cfRule type="cellIs" dxfId="4444" priority="4986" operator="lessThan">
      <formula>0</formula>
    </cfRule>
  </conditionalFormatting>
  <conditionalFormatting sqref="D11">
    <cfRule type="cellIs" dxfId="4443" priority="4985" operator="lessThan">
      <formula>0</formula>
    </cfRule>
  </conditionalFormatting>
  <conditionalFormatting sqref="D11">
    <cfRule type="cellIs" dxfId="4442" priority="4984" operator="lessThan">
      <formula>0</formula>
    </cfRule>
  </conditionalFormatting>
  <conditionalFormatting sqref="D11">
    <cfRule type="cellIs" dxfId="4441" priority="4983" operator="lessThan">
      <formula>0</formula>
    </cfRule>
  </conditionalFormatting>
  <conditionalFormatting sqref="D12">
    <cfRule type="cellIs" dxfId="4440" priority="4982" operator="lessThan">
      <formula>0</formula>
    </cfRule>
  </conditionalFormatting>
  <conditionalFormatting sqref="D12">
    <cfRule type="cellIs" dxfId="4439" priority="4981" operator="lessThan">
      <formula>0</formula>
    </cfRule>
  </conditionalFormatting>
  <conditionalFormatting sqref="D11">
    <cfRule type="cellIs" dxfId="4438" priority="4980" operator="lessThan">
      <formula>0</formula>
    </cfRule>
  </conditionalFormatting>
  <conditionalFormatting sqref="D12">
    <cfRule type="cellIs" dxfId="4437" priority="4979" operator="lessThan">
      <formula>0</formula>
    </cfRule>
  </conditionalFormatting>
  <conditionalFormatting sqref="D11">
    <cfRule type="cellIs" dxfId="4436" priority="4978" operator="lessThan">
      <formula>0</formula>
    </cfRule>
  </conditionalFormatting>
  <conditionalFormatting sqref="D11">
    <cfRule type="cellIs" dxfId="4435" priority="4977" operator="lessThan">
      <formula>0</formula>
    </cfRule>
  </conditionalFormatting>
  <conditionalFormatting sqref="D12">
    <cfRule type="cellIs" dxfId="4434" priority="4976" operator="lessThan">
      <formula>0</formula>
    </cfRule>
  </conditionalFormatting>
  <conditionalFormatting sqref="D11">
    <cfRule type="cellIs" dxfId="4433" priority="4975" operator="lessThan">
      <formula>0</formula>
    </cfRule>
  </conditionalFormatting>
  <conditionalFormatting sqref="D11">
    <cfRule type="cellIs" dxfId="4432" priority="4974" operator="lessThan">
      <formula>0</formula>
    </cfRule>
  </conditionalFormatting>
  <conditionalFormatting sqref="D11">
    <cfRule type="cellIs" dxfId="4431" priority="4973" operator="lessThan">
      <formula>0</formula>
    </cfRule>
  </conditionalFormatting>
  <conditionalFormatting sqref="D12">
    <cfRule type="cellIs" dxfId="4430" priority="4972" operator="lessThan">
      <formula>0</formula>
    </cfRule>
  </conditionalFormatting>
  <conditionalFormatting sqref="D11">
    <cfRule type="cellIs" dxfId="4429" priority="4971" operator="lessThan">
      <formula>0</formula>
    </cfRule>
  </conditionalFormatting>
  <conditionalFormatting sqref="D11">
    <cfRule type="cellIs" dxfId="4428" priority="4970" operator="lessThan">
      <formula>0</formula>
    </cfRule>
  </conditionalFormatting>
  <conditionalFormatting sqref="D11">
    <cfRule type="cellIs" dxfId="4427" priority="4969" operator="lessThan">
      <formula>0</formula>
    </cfRule>
  </conditionalFormatting>
  <conditionalFormatting sqref="D11">
    <cfRule type="cellIs" dxfId="4426" priority="4968" operator="lessThan">
      <formula>0</formula>
    </cfRule>
  </conditionalFormatting>
  <conditionalFormatting sqref="D12">
    <cfRule type="cellIs" dxfId="4425" priority="4967" operator="lessThan">
      <formula>0</formula>
    </cfRule>
  </conditionalFormatting>
  <conditionalFormatting sqref="D12">
    <cfRule type="cellIs" dxfId="4424" priority="4966" operator="lessThan">
      <formula>0</formula>
    </cfRule>
  </conditionalFormatting>
  <conditionalFormatting sqref="D11">
    <cfRule type="cellIs" dxfId="4423" priority="4965" operator="lessThan">
      <formula>0</formula>
    </cfRule>
  </conditionalFormatting>
  <conditionalFormatting sqref="D12">
    <cfRule type="cellIs" dxfId="4422" priority="4964" operator="lessThan">
      <formula>0</formula>
    </cfRule>
  </conditionalFormatting>
  <conditionalFormatting sqref="D11">
    <cfRule type="cellIs" dxfId="4421" priority="4963" operator="lessThan">
      <formula>0</formula>
    </cfRule>
  </conditionalFormatting>
  <conditionalFormatting sqref="D11">
    <cfRule type="cellIs" dxfId="4420" priority="4962" operator="lessThan">
      <formula>0</formula>
    </cfRule>
  </conditionalFormatting>
  <conditionalFormatting sqref="D12">
    <cfRule type="cellIs" dxfId="4419" priority="4961" operator="lessThan">
      <formula>0</formula>
    </cfRule>
  </conditionalFormatting>
  <conditionalFormatting sqref="D11">
    <cfRule type="cellIs" dxfId="4418" priority="4960" operator="lessThan">
      <formula>0</formula>
    </cfRule>
  </conditionalFormatting>
  <conditionalFormatting sqref="D11">
    <cfRule type="cellIs" dxfId="4417" priority="4959" operator="lessThan">
      <formula>0</formula>
    </cfRule>
  </conditionalFormatting>
  <conditionalFormatting sqref="D11">
    <cfRule type="cellIs" dxfId="4416" priority="4958" operator="lessThan">
      <formula>0</formula>
    </cfRule>
  </conditionalFormatting>
  <conditionalFormatting sqref="D12">
    <cfRule type="cellIs" dxfId="4415" priority="4957" operator="lessThan">
      <formula>0</formula>
    </cfRule>
  </conditionalFormatting>
  <conditionalFormatting sqref="D11">
    <cfRule type="cellIs" dxfId="4414" priority="4956" operator="lessThan">
      <formula>0</formula>
    </cfRule>
  </conditionalFormatting>
  <conditionalFormatting sqref="D11">
    <cfRule type="cellIs" dxfId="4413" priority="4955" operator="lessThan">
      <formula>0</formula>
    </cfRule>
  </conditionalFormatting>
  <conditionalFormatting sqref="D11">
    <cfRule type="cellIs" dxfId="4412" priority="4954" operator="lessThan">
      <formula>0</formula>
    </cfRule>
  </conditionalFormatting>
  <conditionalFormatting sqref="D11">
    <cfRule type="cellIs" dxfId="4411" priority="4953" operator="lessThan">
      <formula>0</formula>
    </cfRule>
  </conditionalFormatting>
  <conditionalFormatting sqref="D12">
    <cfRule type="cellIs" dxfId="4410" priority="4952" operator="lessThan">
      <formula>0</formula>
    </cfRule>
  </conditionalFormatting>
  <conditionalFormatting sqref="D11">
    <cfRule type="cellIs" dxfId="4409" priority="4951" operator="lessThan">
      <formula>0</formula>
    </cfRule>
  </conditionalFormatting>
  <conditionalFormatting sqref="D11">
    <cfRule type="cellIs" dxfId="4408" priority="4950" operator="lessThan">
      <formula>0</formula>
    </cfRule>
  </conditionalFormatting>
  <conditionalFormatting sqref="D11">
    <cfRule type="cellIs" dxfId="4407" priority="4949" operator="lessThan">
      <formula>0</formula>
    </cfRule>
  </conditionalFormatting>
  <conditionalFormatting sqref="D11">
    <cfRule type="cellIs" dxfId="4406" priority="4948" operator="lessThan">
      <formula>0</formula>
    </cfRule>
  </conditionalFormatting>
  <conditionalFormatting sqref="D11">
    <cfRule type="cellIs" dxfId="4405" priority="4947" operator="lessThan">
      <formula>0</formula>
    </cfRule>
  </conditionalFormatting>
  <conditionalFormatting sqref="D12">
    <cfRule type="cellIs" dxfId="4404" priority="4946" operator="lessThan">
      <formula>0</formula>
    </cfRule>
  </conditionalFormatting>
  <conditionalFormatting sqref="D12">
    <cfRule type="cellIs" dxfId="4403" priority="4945" operator="lessThan">
      <formula>0</formula>
    </cfRule>
  </conditionalFormatting>
  <conditionalFormatting sqref="D11">
    <cfRule type="cellIs" dxfId="4402" priority="4944" operator="lessThan">
      <formula>0</formula>
    </cfRule>
  </conditionalFormatting>
  <conditionalFormatting sqref="D12">
    <cfRule type="cellIs" dxfId="4401" priority="4943" operator="lessThan">
      <formula>0</formula>
    </cfRule>
  </conditionalFormatting>
  <conditionalFormatting sqref="D11">
    <cfRule type="cellIs" dxfId="4400" priority="4942" operator="lessThan">
      <formula>0</formula>
    </cfRule>
  </conditionalFormatting>
  <conditionalFormatting sqref="D11">
    <cfRule type="cellIs" dxfId="4399" priority="4941" operator="lessThan">
      <formula>0</formula>
    </cfRule>
  </conditionalFormatting>
  <conditionalFormatting sqref="D12">
    <cfRule type="cellIs" dxfId="4398" priority="4940" operator="lessThan">
      <formula>0</formula>
    </cfRule>
  </conditionalFormatting>
  <conditionalFormatting sqref="D11">
    <cfRule type="cellIs" dxfId="4397" priority="4939" operator="lessThan">
      <formula>0</formula>
    </cfRule>
  </conditionalFormatting>
  <conditionalFormatting sqref="D11">
    <cfRule type="cellIs" dxfId="4396" priority="4938" operator="lessThan">
      <formula>0</formula>
    </cfRule>
  </conditionalFormatting>
  <conditionalFormatting sqref="D11">
    <cfRule type="cellIs" dxfId="4395" priority="4937" operator="lessThan">
      <formula>0</formula>
    </cfRule>
  </conditionalFormatting>
  <conditionalFormatting sqref="D12">
    <cfRule type="cellIs" dxfId="4394" priority="4936" operator="lessThan">
      <formula>0</formula>
    </cfRule>
  </conditionalFormatting>
  <conditionalFormatting sqref="D11">
    <cfRule type="cellIs" dxfId="4393" priority="4935" operator="lessThan">
      <formula>0</formula>
    </cfRule>
  </conditionalFormatting>
  <conditionalFormatting sqref="D11">
    <cfRule type="cellIs" dxfId="4392" priority="4934" operator="lessThan">
      <formula>0</formula>
    </cfRule>
  </conditionalFormatting>
  <conditionalFormatting sqref="D11">
    <cfRule type="cellIs" dxfId="4391" priority="4933" operator="lessThan">
      <formula>0</formula>
    </cfRule>
  </conditionalFormatting>
  <conditionalFormatting sqref="D11">
    <cfRule type="cellIs" dxfId="4390" priority="4932" operator="lessThan">
      <formula>0</formula>
    </cfRule>
  </conditionalFormatting>
  <conditionalFormatting sqref="D12">
    <cfRule type="cellIs" dxfId="4389" priority="4931" operator="lessThan">
      <formula>0</formula>
    </cfRule>
  </conditionalFormatting>
  <conditionalFormatting sqref="D11">
    <cfRule type="cellIs" dxfId="4388" priority="4930" operator="lessThan">
      <formula>0</formula>
    </cfRule>
  </conditionalFormatting>
  <conditionalFormatting sqref="D11">
    <cfRule type="cellIs" dxfId="4387" priority="4929" operator="lessThan">
      <formula>0</formula>
    </cfRule>
  </conditionalFormatting>
  <conditionalFormatting sqref="D11">
    <cfRule type="cellIs" dxfId="4386" priority="4928" operator="lessThan">
      <formula>0</formula>
    </cfRule>
  </conditionalFormatting>
  <conditionalFormatting sqref="D11">
    <cfRule type="cellIs" dxfId="4385" priority="4927" operator="lessThan">
      <formula>0</formula>
    </cfRule>
  </conditionalFormatting>
  <conditionalFormatting sqref="D11">
    <cfRule type="cellIs" dxfId="4384" priority="4926" operator="lessThan">
      <formula>0</formula>
    </cfRule>
  </conditionalFormatting>
  <conditionalFormatting sqref="D12">
    <cfRule type="cellIs" dxfId="4383" priority="4925" operator="lessThan">
      <formula>0</formula>
    </cfRule>
  </conditionalFormatting>
  <conditionalFormatting sqref="D11">
    <cfRule type="cellIs" dxfId="4382" priority="4924" operator="lessThan">
      <formula>0</formula>
    </cfRule>
  </conditionalFormatting>
  <conditionalFormatting sqref="D11">
    <cfRule type="cellIs" dxfId="4381" priority="4923" operator="lessThan">
      <formula>0</formula>
    </cfRule>
  </conditionalFormatting>
  <conditionalFormatting sqref="D11">
    <cfRule type="cellIs" dxfId="4380" priority="4922" operator="lessThan">
      <formula>0</formula>
    </cfRule>
  </conditionalFormatting>
  <conditionalFormatting sqref="D11">
    <cfRule type="cellIs" dxfId="4379" priority="4921" operator="lessThan">
      <formula>0</formula>
    </cfRule>
  </conditionalFormatting>
  <conditionalFormatting sqref="D11">
    <cfRule type="cellIs" dxfId="4378" priority="4920" operator="lessThan">
      <formula>0</formula>
    </cfRule>
  </conditionalFormatting>
  <conditionalFormatting sqref="D11">
    <cfRule type="cellIs" dxfId="4377" priority="4919" operator="lessThan">
      <formula>0</formula>
    </cfRule>
  </conditionalFormatting>
  <conditionalFormatting sqref="D12">
    <cfRule type="cellIs" dxfId="4376" priority="4918" operator="lessThan">
      <formula>0</formula>
    </cfRule>
  </conditionalFormatting>
  <conditionalFormatting sqref="D12">
    <cfRule type="cellIs" dxfId="4375" priority="4917" operator="lessThan">
      <formula>0</formula>
    </cfRule>
  </conditionalFormatting>
  <conditionalFormatting sqref="D12">
    <cfRule type="cellIs" dxfId="4374" priority="4916" operator="lessThan">
      <formula>0</formula>
    </cfRule>
  </conditionalFormatting>
  <conditionalFormatting sqref="D12">
    <cfRule type="cellIs" dxfId="4373" priority="4915" operator="lessThan">
      <formula>0</formula>
    </cfRule>
  </conditionalFormatting>
  <conditionalFormatting sqref="D11">
    <cfRule type="cellIs" dxfId="4372" priority="4914" operator="lessThan">
      <formula>0</formula>
    </cfRule>
  </conditionalFormatting>
  <conditionalFormatting sqref="D12">
    <cfRule type="cellIs" dxfId="4371" priority="4913" operator="lessThan">
      <formula>0</formula>
    </cfRule>
  </conditionalFormatting>
  <conditionalFormatting sqref="D12">
    <cfRule type="cellIs" dxfId="4370" priority="4912" operator="lessThan">
      <formula>0</formula>
    </cfRule>
  </conditionalFormatting>
  <conditionalFormatting sqref="D12">
    <cfRule type="cellIs" dxfId="4369" priority="4911" operator="lessThan">
      <formula>0</formula>
    </cfRule>
  </conditionalFormatting>
  <conditionalFormatting sqref="D11">
    <cfRule type="cellIs" dxfId="4368" priority="4910" operator="lessThan">
      <formula>0</formula>
    </cfRule>
  </conditionalFormatting>
  <conditionalFormatting sqref="D12">
    <cfRule type="cellIs" dxfId="4367" priority="4909" operator="lessThan">
      <formula>0</formula>
    </cfRule>
  </conditionalFormatting>
  <conditionalFormatting sqref="D12">
    <cfRule type="cellIs" dxfId="4366" priority="4908" operator="lessThan">
      <formula>0</formula>
    </cfRule>
  </conditionalFormatting>
  <conditionalFormatting sqref="D11">
    <cfRule type="cellIs" dxfId="4365" priority="4907" operator="lessThan">
      <formula>0</formula>
    </cfRule>
  </conditionalFormatting>
  <conditionalFormatting sqref="D12">
    <cfRule type="cellIs" dxfId="4364" priority="4906" operator="lessThan">
      <formula>0</formula>
    </cfRule>
  </conditionalFormatting>
  <conditionalFormatting sqref="D11">
    <cfRule type="cellIs" dxfId="4363" priority="4905" operator="lessThan">
      <formula>0</formula>
    </cfRule>
  </conditionalFormatting>
  <conditionalFormatting sqref="D11">
    <cfRule type="cellIs" dxfId="4362" priority="4904" operator="lessThan">
      <formula>0</formula>
    </cfRule>
  </conditionalFormatting>
  <conditionalFormatting sqref="D12">
    <cfRule type="cellIs" dxfId="4361" priority="4903" operator="lessThan">
      <formula>0</formula>
    </cfRule>
  </conditionalFormatting>
  <conditionalFormatting sqref="D12">
    <cfRule type="cellIs" dxfId="4360" priority="4902" operator="lessThan">
      <formula>0</formula>
    </cfRule>
  </conditionalFormatting>
  <conditionalFormatting sqref="D12">
    <cfRule type="cellIs" dxfId="4359" priority="4901" operator="lessThan">
      <formula>0</formula>
    </cfRule>
  </conditionalFormatting>
  <conditionalFormatting sqref="D11">
    <cfRule type="cellIs" dxfId="4358" priority="4900" operator="lessThan">
      <formula>0</formula>
    </cfRule>
  </conditionalFormatting>
  <conditionalFormatting sqref="D12">
    <cfRule type="cellIs" dxfId="4357" priority="4899" operator="lessThan">
      <formula>0</formula>
    </cfRule>
  </conditionalFormatting>
  <conditionalFormatting sqref="D12">
    <cfRule type="cellIs" dxfId="4356" priority="4898" operator="lessThan">
      <formula>0</formula>
    </cfRule>
  </conditionalFormatting>
  <conditionalFormatting sqref="D11">
    <cfRule type="cellIs" dxfId="4355" priority="4897" operator="lessThan">
      <formula>0</formula>
    </cfRule>
  </conditionalFormatting>
  <conditionalFormatting sqref="D12">
    <cfRule type="cellIs" dxfId="4354" priority="4896" operator="lessThan">
      <formula>0</formula>
    </cfRule>
  </conditionalFormatting>
  <conditionalFormatting sqref="D11">
    <cfRule type="cellIs" dxfId="4353" priority="4895" operator="lessThan">
      <formula>0</formula>
    </cfRule>
  </conditionalFormatting>
  <conditionalFormatting sqref="D11">
    <cfRule type="cellIs" dxfId="4352" priority="4894" operator="lessThan">
      <formula>0</formula>
    </cfRule>
  </conditionalFormatting>
  <conditionalFormatting sqref="D12">
    <cfRule type="cellIs" dxfId="4351" priority="4893" operator="lessThan">
      <formula>0</formula>
    </cfRule>
  </conditionalFormatting>
  <conditionalFormatting sqref="D12">
    <cfRule type="cellIs" dxfId="4350" priority="4892" operator="lessThan">
      <formula>0</formula>
    </cfRule>
  </conditionalFormatting>
  <conditionalFormatting sqref="D11">
    <cfRule type="cellIs" dxfId="4349" priority="4891" operator="lessThan">
      <formula>0</formula>
    </cfRule>
  </conditionalFormatting>
  <conditionalFormatting sqref="D12">
    <cfRule type="cellIs" dxfId="4348" priority="4890" operator="lessThan">
      <formula>0</formula>
    </cfRule>
  </conditionalFormatting>
  <conditionalFormatting sqref="D11">
    <cfRule type="cellIs" dxfId="4347" priority="4889" operator="lessThan">
      <formula>0</formula>
    </cfRule>
  </conditionalFormatting>
  <conditionalFormatting sqref="D11">
    <cfRule type="cellIs" dxfId="4346" priority="4888" operator="lessThan">
      <formula>0</formula>
    </cfRule>
  </conditionalFormatting>
  <conditionalFormatting sqref="D12">
    <cfRule type="cellIs" dxfId="4345" priority="4887" operator="lessThan">
      <formula>0</formula>
    </cfRule>
  </conditionalFormatting>
  <conditionalFormatting sqref="D11">
    <cfRule type="cellIs" dxfId="4344" priority="4886" operator="lessThan">
      <formula>0</formula>
    </cfRule>
  </conditionalFormatting>
  <conditionalFormatting sqref="D11">
    <cfRule type="cellIs" dxfId="4343" priority="4885" operator="lessThan">
      <formula>0</formula>
    </cfRule>
  </conditionalFormatting>
  <conditionalFormatting sqref="D11">
    <cfRule type="cellIs" dxfId="4342" priority="4884" operator="lessThan">
      <formula>0</formula>
    </cfRule>
  </conditionalFormatting>
  <conditionalFormatting sqref="D12">
    <cfRule type="cellIs" dxfId="4341" priority="4883" operator="lessThan">
      <formula>0</formula>
    </cfRule>
  </conditionalFormatting>
  <conditionalFormatting sqref="D12">
    <cfRule type="cellIs" dxfId="4340" priority="4882" operator="lessThan">
      <formula>0</formula>
    </cfRule>
  </conditionalFormatting>
  <conditionalFormatting sqref="D12">
    <cfRule type="cellIs" dxfId="4339" priority="4881" operator="lessThan">
      <formula>0</formula>
    </cfRule>
  </conditionalFormatting>
  <conditionalFormatting sqref="D11">
    <cfRule type="cellIs" dxfId="4338" priority="4880" operator="lessThan">
      <formula>0</formula>
    </cfRule>
  </conditionalFormatting>
  <conditionalFormatting sqref="D12">
    <cfRule type="cellIs" dxfId="4337" priority="4879" operator="lessThan">
      <formula>0</formula>
    </cfRule>
  </conditionalFormatting>
  <conditionalFormatting sqref="D12">
    <cfRule type="cellIs" dxfId="4336" priority="4878" operator="lessThan">
      <formula>0</formula>
    </cfRule>
  </conditionalFormatting>
  <conditionalFormatting sqref="D11">
    <cfRule type="cellIs" dxfId="4335" priority="4877" operator="lessThan">
      <formula>0</formula>
    </cfRule>
  </conditionalFormatting>
  <conditionalFormatting sqref="D12">
    <cfRule type="cellIs" dxfId="4334" priority="4876" operator="lessThan">
      <formula>0</formula>
    </cfRule>
  </conditionalFormatting>
  <conditionalFormatting sqref="D11">
    <cfRule type="cellIs" dxfId="4333" priority="4875" operator="lessThan">
      <formula>0</formula>
    </cfRule>
  </conditionalFormatting>
  <conditionalFormatting sqref="D11">
    <cfRule type="cellIs" dxfId="4332" priority="4874" operator="lessThan">
      <formula>0</formula>
    </cfRule>
  </conditionalFormatting>
  <conditionalFormatting sqref="D12">
    <cfRule type="cellIs" dxfId="4331" priority="4873" operator="lessThan">
      <formula>0</formula>
    </cfRule>
  </conditionalFormatting>
  <conditionalFormatting sqref="D12">
    <cfRule type="cellIs" dxfId="4330" priority="4872" operator="lessThan">
      <formula>0</formula>
    </cfRule>
  </conditionalFormatting>
  <conditionalFormatting sqref="D11">
    <cfRule type="cellIs" dxfId="4329" priority="4871" operator="lessThan">
      <formula>0</formula>
    </cfRule>
  </conditionalFormatting>
  <conditionalFormatting sqref="D12">
    <cfRule type="cellIs" dxfId="4328" priority="4870" operator="lessThan">
      <formula>0</formula>
    </cfRule>
  </conditionalFormatting>
  <conditionalFormatting sqref="D11">
    <cfRule type="cellIs" dxfId="4327" priority="4869" operator="lessThan">
      <formula>0</formula>
    </cfRule>
  </conditionalFormatting>
  <conditionalFormatting sqref="D11">
    <cfRule type="cellIs" dxfId="4326" priority="4868" operator="lessThan">
      <formula>0</formula>
    </cfRule>
  </conditionalFormatting>
  <conditionalFormatting sqref="D12">
    <cfRule type="cellIs" dxfId="4325" priority="4867" operator="lessThan">
      <formula>0</formula>
    </cfRule>
  </conditionalFormatting>
  <conditionalFormatting sqref="D11">
    <cfRule type="cellIs" dxfId="4324" priority="4866" operator="lessThan">
      <formula>0</formula>
    </cfRule>
  </conditionalFormatting>
  <conditionalFormatting sqref="D11">
    <cfRule type="cellIs" dxfId="4323" priority="4865" operator="lessThan">
      <formula>0</formula>
    </cfRule>
  </conditionalFormatting>
  <conditionalFormatting sqref="D11">
    <cfRule type="cellIs" dxfId="4322" priority="4864" operator="lessThan">
      <formula>0</formula>
    </cfRule>
  </conditionalFormatting>
  <conditionalFormatting sqref="D12">
    <cfRule type="cellIs" dxfId="4321" priority="4863" operator="lessThan">
      <formula>0</formula>
    </cfRule>
  </conditionalFormatting>
  <conditionalFormatting sqref="D12">
    <cfRule type="cellIs" dxfId="4320" priority="4862" operator="lessThan">
      <formula>0</formula>
    </cfRule>
  </conditionalFormatting>
  <conditionalFormatting sqref="D11">
    <cfRule type="cellIs" dxfId="4319" priority="4861" operator="lessThan">
      <formula>0</formula>
    </cfRule>
  </conditionalFormatting>
  <conditionalFormatting sqref="D12">
    <cfRule type="cellIs" dxfId="4318" priority="4860" operator="lessThan">
      <formula>0</formula>
    </cfRule>
  </conditionalFormatting>
  <conditionalFormatting sqref="D11">
    <cfRule type="cellIs" dxfId="4317" priority="4859" operator="lessThan">
      <formula>0</formula>
    </cfRule>
  </conditionalFormatting>
  <conditionalFormatting sqref="D11">
    <cfRule type="cellIs" dxfId="4316" priority="4858" operator="lessThan">
      <formula>0</formula>
    </cfRule>
  </conditionalFormatting>
  <conditionalFormatting sqref="D12">
    <cfRule type="cellIs" dxfId="4315" priority="4857" operator="lessThan">
      <formula>0</formula>
    </cfRule>
  </conditionalFormatting>
  <conditionalFormatting sqref="D11">
    <cfRule type="cellIs" dxfId="4314" priority="4856" operator="lessThan">
      <formula>0</formula>
    </cfRule>
  </conditionalFormatting>
  <conditionalFormatting sqref="D11">
    <cfRule type="cellIs" dxfId="4313" priority="4855" operator="lessThan">
      <formula>0</formula>
    </cfRule>
  </conditionalFormatting>
  <conditionalFormatting sqref="D11">
    <cfRule type="cellIs" dxfId="4312" priority="4854" operator="lessThan">
      <formula>0</formula>
    </cfRule>
  </conditionalFormatting>
  <conditionalFormatting sqref="D12">
    <cfRule type="cellIs" dxfId="4311" priority="4853" operator="lessThan">
      <formula>0</formula>
    </cfRule>
  </conditionalFormatting>
  <conditionalFormatting sqref="D11">
    <cfRule type="cellIs" dxfId="4310" priority="4852" operator="lessThan">
      <formula>0</formula>
    </cfRule>
  </conditionalFormatting>
  <conditionalFormatting sqref="D11">
    <cfRule type="cellIs" dxfId="4309" priority="4851" operator="lessThan">
      <formula>0</formula>
    </cfRule>
  </conditionalFormatting>
  <conditionalFormatting sqref="D11">
    <cfRule type="cellIs" dxfId="4308" priority="4850" operator="lessThan">
      <formula>0</formula>
    </cfRule>
  </conditionalFormatting>
  <conditionalFormatting sqref="D11">
    <cfRule type="cellIs" dxfId="4307" priority="4849" operator="lessThan">
      <formula>0</formula>
    </cfRule>
  </conditionalFormatting>
  <conditionalFormatting sqref="D12">
    <cfRule type="cellIs" dxfId="4306" priority="4848" operator="lessThan">
      <formula>0</formula>
    </cfRule>
  </conditionalFormatting>
  <conditionalFormatting sqref="D12">
    <cfRule type="cellIs" dxfId="4305" priority="4847" operator="lessThan">
      <formula>0</formula>
    </cfRule>
  </conditionalFormatting>
  <conditionalFormatting sqref="D12">
    <cfRule type="cellIs" dxfId="4304" priority="4846" operator="lessThan">
      <formula>0</formula>
    </cfRule>
  </conditionalFormatting>
  <conditionalFormatting sqref="D11">
    <cfRule type="cellIs" dxfId="4303" priority="4845" operator="lessThan">
      <formula>0</formula>
    </cfRule>
  </conditionalFormatting>
  <conditionalFormatting sqref="D12">
    <cfRule type="cellIs" dxfId="4302" priority="4844" operator="lessThan">
      <formula>0</formula>
    </cfRule>
  </conditionalFormatting>
  <conditionalFormatting sqref="D12">
    <cfRule type="cellIs" dxfId="4301" priority="4843" operator="lessThan">
      <formula>0</formula>
    </cfRule>
  </conditionalFormatting>
  <conditionalFormatting sqref="D11">
    <cfRule type="cellIs" dxfId="4300" priority="4842" operator="lessThan">
      <formula>0</formula>
    </cfRule>
  </conditionalFormatting>
  <conditionalFormatting sqref="D12">
    <cfRule type="cellIs" dxfId="4299" priority="4841" operator="lessThan">
      <formula>0</formula>
    </cfRule>
  </conditionalFormatting>
  <conditionalFormatting sqref="D11">
    <cfRule type="cellIs" dxfId="4298" priority="4840" operator="lessThan">
      <formula>0</formula>
    </cfRule>
  </conditionalFormatting>
  <conditionalFormatting sqref="D11">
    <cfRule type="cellIs" dxfId="4297" priority="4839" operator="lessThan">
      <formula>0</formula>
    </cfRule>
  </conditionalFormatting>
  <conditionalFormatting sqref="D12">
    <cfRule type="cellIs" dxfId="4296" priority="4838" operator="lessThan">
      <formula>0</formula>
    </cfRule>
  </conditionalFormatting>
  <conditionalFormatting sqref="D12">
    <cfRule type="cellIs" dxfId="4295" priority="4837" operator="lessThan">
      <formula>0</formula>
    </cfRule>
  </conditionalFormatting>
  <conditionalFormatting sqref="D11">
    <cfRule type="cellIs" dxfId="4294" priority="4836" operator="lessThan">
      <formula>0</formula>
    </cfRule>
  </conditionalFormatting>
  <conditionalFormatting sqref="D12">
    <cfRule type="cellIs" dxfId="4293" priority="4835" operator="lessThan">
      <formula>0</formula>
    </cfRule>
  </conditionalFormatting>
  <conditionalFormatting sqref="D11">
    <cfRule type="cellIs" dxfId="4292" priority="4834" operator="lessThan">
      <formula>0</formula>
    </cfRule>
  </conditionalFormatting>
  <conditionalFormatting sqref="D11">
    <cfRule type="cellIs" dxfId="4291" priority="4833" operator="lessThan">
      <formula>0</formula>
    </cfRule>
  </conditionalFormatting>
  <conditionalFormatting sqref="D12">
    <cfRule type="cellIs" dxfId="4290" priority="4832" operator="lessThan">
      <formula>0</formula>
    </cfRule>
  </conditionalFormatting>
  <conditionalFormatting sqref="D11">
    <cfRule type="cellIs" dxfId="4289" priority="4831" operator="lessThan">
      <formula>0</formula>
    </cfRule>
  </conditionalFormatting>
  <conditionalFormatting sqref="D11">
    <cfRule type="cellIs" dxfId="4288" priority="4830" operator="lessThan">
      <formula>0</formula>
    </cfRule>
  </conditionalFormatting>
  <conditionalFormatting sqref="D11">
    <cfRule type="cellIs" dxfId="4287" priority="4829" operator="lessThan">
      <formula>0</formula>
    </cfRule>
  </conditionalFormatting>
  <conditionalFormatting sqref="D12">
    <cfRule type="cellIs" dxfId="4286" priority="4828" operator="lessThan">
      <formula>0</formula>
    </cfRule>
  </conditionalFormatting>
  <conditionalFormatting sqref="D12">
    <cfRule type="cellIs" dxfId="4285" priority="4827" operator="lessThan">
      <formula>0</formula>
    </cfRule>
  </conditionalFormatting>
  <conditionalFormatting sqref="D11">
    <cfRule type="cellIs" dxfId="4284" priority="4826" operator="lessThan">
      <formula>0</formula>
    </cfRule>
  </conditionalFormatting>
  <conditionalFormatting sqref="D12">
    <cfRule type="cellIs" dxfId="4283" priority="4825" operator="lessThan">
      <formula>0</formula>
    </cfRule>
  </conditionalFormatting>
  <conditionalFormatting sqref="D11">
    <cfRule type="cellIs" dxfId="4282" priority="4824" operator="lessThan">
      <formula>0</formula>
    </cfRule>
  </conditionalFormatting>
  <conditionalFormatting sqref="D11">
    <cfRule type="cellIs" dxfId="4281" priority="4823" operator="lessThan">
      <formula>0</formula>
    </cfRule>
  </conditionalFormatting>
  <conditionalFormatting sqref="D12">
    <cfRule type="cellIs" dxfId="4280" priority="4822" operator="lessThan">
      <formula>0</formula>
    </cfRule>
  </conditionalFormatting>
  <conditionalFormatting sqref="D11">
    <cfRule type="cellIs" dxfId="4279" priority="4821" operator="lessThan">
      <formula>0</formula>
    </cfRule>
  </conditionalFormatting>
  <conditionalFormatting sqref="D11">
    <cfRule type="cellIs" dxfId="4278" priority="4820" operator="lessThan">
      <formula>0</formula>
    </cfRule>
  </conditionalFormatting>
  <conditionalFormatting sqref="D11">
    <cfRule type="cellIs" dxfId="4277" priority="4819" operator="lessThan">
      <formula>0</formula>
    </cfRule>
  </conditionalFormatting>
  <conditionalFormatting sqref="D12">
    <cfRule type="cellIs" dxfId="4276" priority="4818" operator="lessThan">
      <formula>0</formula>
    </cfRule>
  </conditionalFormatting>
  <conditionalFormatting sqref="D11">
    <cfRule type="cellIs" dxfId="4275" priority="4817" operator="lessThan">
      <formula>0</formula>
    </cfRule>
  </conditionalFormatting>
  <conditionalFormatting sqref="D11">
    <cfRule type="cellIs" dxfId="4274" priority="4816" operator="lessThan">
      <formula>0</formula>
    </cfRule>
  </conditionalFormatting>
  <conditionalFormatting sqref="D11">
    <cfRule type="cellIs" dxfId="4273" priority="4815" operator="lessThan">
      <formula>0</formula>
    </cfRule>
  </conditionalFormatting>
  <conditionalFormatting sqref="D11">
    <cfRule type="cellIs" dxfId="4272" priority="4814" operator="lessThan">
      <formula>0</formula>
    </cfRule>
  </conditionalFormatting>
  <conditionalFormatting sqref="D12">
    <cfRule type="cellIs" dxfId="4271" priority="4813" operator="lessThan">
      <formula>0</formula>
    </cfRule>
  </conditionalFormatting>
  <conditionalFormatting sqref="D12">
    <cfRule type="cellIs" dxfId="4270" priority="4812" operator="lessThan">
      <formula>0</formula>
    </cfRule>
  </conditionalFormatting>
  <conditionalFormatting sqref="D11">
    <cfRule type="cellIs" dxfId="4269" priority="4811" operator="lessThan">
      <formula>0</formula>
    </cfRule>
  </conditionalFormatting>
  <conditionalFormatting sqref="D12">
    <cfRule type="cellIs" dxfId="4268" priority="4810" operator="lessThan">
      <formula>0</formula>
    </cfRule>
  </conditionalFormatting>
  <conditionalFormatting sqref="D11">
    <cfRule type="cellIs" dxfId="4267" priority="4809" operator="lessThan">
      <formula>0</formula>
    </cfRule>
  </conditionalFormatting>
  <conditionalFormatting sqref="D11">
    <cfRule type="cellIs" dxfId="4266" priority="4808" operator="lessThan">
      <formula>0</formula>
    </cfRule>
  </conditionalFormatting>
  <conditionalFormatting sqref="D12">
    <cfRule type="cellIs" dxfId="4265" priority="4807" operator="lessThan">
      <formula>0</formula>
    </cfRule>
  </conditionalFormatting>
  <conditionalFormatting sqref="D11">
    <cfRule type="cellIs" dxfId="4264" priority="4806" operator="lessThan">
      <formula>0</formula>
    </cfRule>
  </conditionalFormatting>
  <conditionalFormatting sqref="D11">
    <cfRule type="cellIs" dxfId="4263" priority="4805" operator="lessThan">
      <formula>0</formula>
    </cfRule>
  </conditionalFormatting>
  <conditionalFormatting sqref="D11">
    <cfRule type="cellIs" dxfId="4262" priority="4804" operator="lessThan">
      <formula>0</formula>
    </cfRule>
  </conditionalFormatting>
  <conditionalFormatting sqref="D12">
    <cfRule type="cellIs" dxfId="4261" priority="4803" operator="lessThan">
      <formula>0</formula>
    </cfRule>
  </conditionalFormatting>
  <conditionalFormatting sqref="D11">
    <cfRule type="cellIs" dxfId="4260" priority="4802" operator="lessThan">
      <formula>0</formula>
    </cfRule>
  </conditionalFormatting>
  <conditionalFormatting sqref="D11">
    <cfRule type="cellIs" dxfId="4259" priority="4801" operator="lessThan">
      <formula>0</formula>
    </cfRule>
  </conditionalFormatting>
  <conditionalFormatting sqref="D11">
    <cfRule type="cellIs" dxfId="4258" priority="4800" operator="lessThan">
      <formula>0</formula>
    </cfRule>
  </conditionalFormatting>
  <conditionalFormatting sqref="D11">
    <cfRule type="cellIs" dxfId="4257" priority="4799" operator="lessThan">
      <formula>0</formula>
    </cfRule>
  </conditionalFormatting>
  <conditionalFormatting sqref="D12">
    <cfRule type="cellIs" dxfId="4256" priority="4798" operator="lessThan">
      <formula>0</formula>
    </cfRule>
  </conditionalFormatting>
  <conditionalFormatting sqref="D11">
    <cfRule type="cellIs" dxfId="4255" priority="4797" operator="lessThan">
      <formula>0</formula>
    </cfRule>
  </conditionalFormatting>
  <conditionalFormatting sqref="D11">
    <cfRule type="cellIs" dxfId="4254" priority="4796" operator="lessThan">
      <formula>0</formula>
    </cfRule>
  </conditionalFormatting>
  <conditionalFormatting sqref="D11">
    <cfRule type="cellIs" dxfId="4253" priority="4795" operator="lessThan">
      <formula>0</formula>
    </cfRule>
  </conditionalFormatting>
  <conditionalFormatting sqref="D11">
    <cfRule type="cellIs" dxfId="4252" priority="4794" operator="lessThan">
      <formula>0</formula>
    </cfRule>
  </conditionalFormatting>
  <conditionalFormatting sqref="D11">
    <cfRule type="cellIs" dxfId="4251" priority="4793" operator="lessThan">
      <formula>0</formula>
    </cfRule>
  </conditionalFormatting>
  <conditionalFormatting sqref="D12">
    <cfRule type="cellIs" dxfId="4250" priority="4792" operator="lessThan">
      <formula>0</formula>
    </cfRule>
  </conditionalFormatting>
  <conditionalFormatting sqref="D12">
    <cfRule type="cellIs" dxfId="4249" priority="4791" operator="lessThan">
      <formula>0</formula>
    </cfRule>
  </conditionalFormatting>
  <conditionalFormatting sqref="D12">
    <cfRule type="cellIs" dxfId="4248" priority="4790" operator="lessThan">
      <formula>0</formula>
    </cfRule>
  </conditionalFormatting>
  <conditionalFormatting sqref="D11">
    <cfRule type="cellIs" dxfId="4247" priority="4789" operator="lessThan">
      <formula>0</formula>
    </cfRule>
  </conditionalFormatting>
  <conditionalFormatting sqref="D12">
    <cfRule type="cellIs" dxfId="4246" priority="4788" operator="lessThan">
      <formula>0</formula>
    </cfRule>
  </conditionalFormatting>
  <conditionalFormatting sqref="D12">
    <cfRule type="cellIs" dxfId="4245" priority="4787" operator="lessThan">
      <formula>0</formula>
    </cfRule>
  </conditionalFormatting>
  <conditionalFormatting sqref="D11">
    <cfRule type="cellIs" dxfId="4244" priority="4786" operator="lessThan">
      <formula>0</formula>
    </cfRule>
  </conditionalFormatting>
  <conditionalFormatting sqref="D12">
    <cfRule type="cellIs" dxfId="4243" priority="4785" operator="lessThan">
      <formula>0</formula>
    </cfRule>
  </conditionalFormatting>
  <conditionalFormatting sqref="D11">
    <cfRule type="cellIs" dxfId="4242" priority="4784" operator="lessThan">
      <formula>0</formula>
    </cfRule>
  </conditionalFormatting>
  <conditionalFormatting sqref="D11">
    <cfRule type="cellIs" dxfId="4241" priority="4783" operator="lessThan">
      <formula>0</formula>
    </cfRule>
  </conditionalFormatting>
  <conditionalFormatting sqref="D12">
    <cfRule type="cellIs" dxfId="4240" priority="4782" operator="lessThan">
      <formula>0</formula>
    </cfRule>
  </conditionalFormatting>
  <conditionalFormatting sqref="D12">
    <cfRule type="cellIs" dxfId="4239" priority="4781" operator="lessThan">
      <formula>0</formula>
    </cfRule>
  </conditionalFormatting>
  <conditionalFormatting sqref="D11">
    <cfRule type="cellIs" dxfId="4238" priority="4780" operator="lessThan">
      <formula>0</formula>
    </cfRule>
  </conditionalFormatting>
  <conditionalFormatting sqref="D12">
    <cfRule type="cellIs" dxfId="4237" priority="4779" operator="lessThan">
      <formula>0</formula>
    </cfRule>
  </conditionalFormatting>
  <conditionalFormatting sqref="D11">
    <cfRule type="cellIs" dxfId="4236" priority="4778" operator="lessThan">
      <formula>0</formula>
    </cfRule>
  </conditionalFormatting>
  <conditionalFormatting sqref="D11">
    <cfRule type="cellIs" dxfId="4235" priority="4777" operator="lessThan">
      <formula>0</formula>
    </cfRule>
  </conditionalFormatting>
  <conditionalFormatting sqref="D12">
    <cfRule type="cellIs" dxfId="4234" priority="4776" operator="lessThan">
      <formula>0</formula>
    </cfRule>
  </conditionalFormatting>
  <conditionalFormatting sqref="D11">
    <cfRule type="cellIs" dxfId="4233" priority="4775" operator="lessThan">
      <formula>0</formula>
    </cfRule>
  </conditionalFormatting>
  <conditionalFormatting sqref="D11">
    <cfRule type="cellIs" dxfId="4232" priority="4774" operator="lessThan">
      <formula>0</formula>
    </cfRule>
  </conditionalFormatting>
  <conditionalFormatting sqref="D11">
    <cfRule type="cellIs" dxfId="4231" priority="4773" operator="lessThan">
      <formula>0</formula>
    </cfRule>
  </conditionalFormatting>
  <conditionalFormatting sqref="D12">
    <cfRule type="cellIs" dxfId="4230" priority="4772" operator="lessThan">
      <formula>0</formula>
    </cfRule>
  </conditionalFormatting>
  <conditionalFormatting sqref="D12">
    <cfRule type="cellIs" dxfId="4229" priority="4771" operator="lessThan">
      <formula>0</formula>
    </cfRule>
  </conditionalFormatting>
  <conditionalFormatting sqref="D11">
    <cfRule type="cellIs" dxfId="4228" priority="4770" operator="lessThan">
      <formula>0</formula>
    </cfRule>
  </conditionalFormatting>
  <conditionalFormatting sqref="D12">
    <cfRule type="cellIs" dxfId="4227" priority="4769" operator="lessThan">
      <formula>0</formula>
    </cfRule>
  </conditionalFormatting>
  <conditionalFormatting sqref="D11">
    <cfRule type="cellIs" dxfId="4226" priority="4768" operator="lessThan">
      <formula>0</formula>
    </cfRule>
  </conditionalFormatting>
  <conditionalFormatting sqref="D11">
    <cfRule type="cellIs" dxfId="4225" priority="4767" operator="lessThan">
      <formula>0</formula>
    </cfRule>
  </conditionalFormatting>
  <conditionalFormatting sqref="D12">
    <cfRule type="cellIs" dxfId="4224" priority="4766" operator="lessThan">
      <formula>0</formula>
    </cfRule>
  </conditionalFormatting>
  <conditionalFormatting sqref="D11">
    <cfRule type="cellIs" dxfId="4223" priority="4765" operator="lessThan">
      <formula>0</formula>
    </cfRule>
  </conditionalFormatting>
  <conditionalFormatting sqref="D11">
    <cfRule type="cellIs" dxfId="4222" priority="4764" operator="lessThan">
      <formula>0</formula>
    </cfRule>
  </conditionalFormatting>
  <conditionalFormatting sqref="D11">
    <cfRule type="cellIs" dxfId="4221" priority="4763" operator="lessThan">
      <formula>0</formula>
    </cfRule>
  </conditionalFormatting>
  <conditionalFormatting sqref="D12">
    <cfRule type="cellIs" dxfId="4220" priority="4762" operator="lessThan">
      <formula>0</formula>
    </cfRule>
  </conditionalFormatting>
  <conditionalFormatting sqref="D11">
    <cfRule type="cellIs" dxfId="4219" priority="4761" operator="lessThan">
      <formula>0</formula>
    </cfRule>
  </conditionalFormatting>
  <conditionalFormatting sqref="D11">
    <cfRule type="cellIs" dxfId="4218" priority="4760" operator="lessThan">
      <formula>0</formula>
    </cfRule>
  </conditionalFormatting>
  <conditionalFormatting sqref="D11">
    <cfRule type="cellIs" dxfId="4217" priority="4759" operator="lessThan">
      <formula>0</formula>
    </cfRule>
  </conditionalFormatting>
  <conditionalFormatting sqref="D11">
    <cfRule type="cellIs" dxfId="4216" priority="4758" operator="lessThan">
      <formula>0</formula>
    </cfRule>
  </conditionalFormatting>
  <conditionalFormatting sqref="D12">
    <cfRule type="cellIs" dxfId="4215" priority="4757" operator="lessThan">
      <formula>0</formula>
    </cfRule>
  </conditionalFormatting>
  <conditionalFormatting sqref="D12">
    <cfRule type="cellIs" dxfId="4214" priority="4756" operator="lessThan">
      <formula>0</formula>
    </cfRule>
  </conditionalFormatting>
  <conditionalFormatting sqref="D11">
    <cfRule type="cellIs" dxfId="4213" priority="4755" operator="lessThan">
      <formula>0</formula>
    </cfRule>
  </conditionalFormatting>
  <conditionalFormatting sqref="D12">
    <cfRule type="cellIs" dxfId="4212" priority="4754" operator="lessThan">
      <formula>0</formula>
    </cfRule>
  </conditionalFormatting>
  <conditionalFormatting sqref="D11">
    <cfRule type="cellIs" dxfId="4211" priority="4753" operator="lessThan">
      <formula>0</formula>
    </cfRule>
  </conditionalFormatting>
  <conditionalFormatting sqref="D11">
    <cfRule type="cellIs" dxfId="4210" priority="4752" operator="lessThan">
      <formula>0</formula>
    </cfRule>
  </conditionalFormatting>
  <conditionalFormatting sqref="D12">
    <cfRule type="cellIs" dxfId="4209" priority="4751" operator="lessThan">
      <formula>0</formula>
    </cfRule>
  </conditionalFormatting>
  <conditionalFormatting sqref="D11">
    <cfRule type="cellIs" dxfId="4208" priority="4750" operator="lessThan">
      <formula>0</formula>
    </cfRule>
  </conditionalFormatting>
  <conditionalFormatting sqref="D11">
    <cfRule type="cellIs" dxfId="4207" priority="4749" operator="lessThan">
      <formula>0</formula>
    </cfRule>
  </conditionalFormatting>
  <conditionalFormatting sqref="D11">
    <cfRule type="cellIs" dxfId="4206" priority="4748" operator="lessThan">
      <formula>0</formula>
    </cfRule>
  </conditionalFormatting>
  <conditionalFormatting sqref="D12">
    <cfRule type="cellIs" dxfId="4205" priority="4747" operator="lessThan">
      <formula>0</formula>
    </cfRule>
  </conditionalFormatting>
  <conditionalFormatting sqref="D11">
    <cfRule type="cellIs" dxfId="4204" priority="4746" operator="lessThan">
      <formula>0</formula>
    </cfRule>
  </conditionalFormatting>
  <conditionalFormatting sqref="D11">
    <cfRule type="cellIs" dxfId="4203" priority="4745" operator="lessThan">
      <formula>0</formula>
    </cfRule>
  </conditionalFormatting>
  <conditionalFormatting sqref="D11">
    <cfRule type="cellIs" dxfId="4202" priority="4744" operator="lessThan">
      <formula>0</formula>
    </cfRule>
  </conditionalFormatting>
  <conditionalFormatting sqref="D11">
    <cfRule type="cellIs" dxfId="4201" priority="4743" operator="lessThan">
      <formula>0</formula>
    </cfRule>
  </conditionalFormatting>
  <conditionalFormatting sqref="D12">
    <cfRule type="cellIs" dxfId="4200" priority="4742" operator="lessThan">
      <formula>0</formula>
    </cfRule>
  </conditionalFormatting>
  <conditionalFormatting sqref="D11">
    <cfRule type="cellIs" dxfId="4199" priority="4741" operator="lessThan">
      <formula>0</formula>
    </cfRule>
  </conditionalFormatting>
  <conditionalFormatting sqref="D11">
    <cfRule type="cellIs" dxfId="4198" priority="4740" operator="lessThan">
      <formula>0</formula>
    </cfRule>
  </conditionalFormatting>
  <conditionalFormatting sqref="D11">
    <cfRule type="cellIs" dxfId="4197" priority="4739" operator="lessThan">
      <formula>0</formula>
    </cfRule>
  </conditionalFormatting>
  <conditionalFormatting sqref="D11">
    <cfRule type="cellIs" dxfId="4196" priority="4738" operator="lessThan">
      <formula>0</formula>
    </cfRule>
  </conditionalFormatting>
  <conditionalFormatting sqref="D11">
    <cfRule type="cellIs" dxfId="4195" priority="4737" operator="lessThan">
      <formula>0</formula>
    </cfRule>
  </conditionalFormatting>
  <conditionalFormatting sqref="D12">
    <cfRule type="cellIs" dxfId="4194" priority="4736" operator="lessThan">
      <formula>0</formula>
    </cfRule>
  </conditionalFormatting>
  <conditionalFormatting sqref="D12">
    <cfRule type="cellIs" dxfId="4193" priority="4735" operator="lessThan">
      <formula>0</formula>
    </cfRule>
  </conditionalFormatting>
  <conditionalFormatting sqref="D11">
    <cfRule type="cellIs" dxfId="4192" priority="4734" operator="lessThan">
      <formula>0</formula>
    </cfRule>
  </conditionalFormatting>
  <conditionalFormatting sqref="D12">
    <cfRule type="cellIs" dxfId="4191" priority="4733" operator="lessThan">
      <formula>0</formula>
    </cfRule>
  </conditionalFormatting>
  <conditionalFormatting sqref="D11">
    <cfRule type="cellIs" dxfId="4190" priority="4732" operator="lessThan">
      <formula>0</formula>
    </cfRule>
  </conditionalFormatting>
  <conditionalFormatting sqref="D11">
    <cfRule type="cellIs" dxfId="4189" priority="4731" operator="lessThan">
      <formula>0</formula>
    </cfRule>
  </conditionalFormatting>
  <conditionalFormatting sqref="D12">
    <cfRule type="cellIs" dxfId="4188" priority="4730" operator="lessThan">
      <formula>0</formula>
    </cfRule>
  </conditionalFormatting>
  <conditionalFormatting sqref="D11">
    <cfRule type="cellIs" dxfId="4187" priority="4729" operator="lessThan">
      <formula>0</formula>
    </cfRule>
  </conditionalFormatting>
  <conditionalFormatting sqref="D11">
    <cfRule type="cellIs" dxfId="4186" priority="4728" operator="lessThan">
      <formula>0</formula>
    </cfRule>
  </conditionalFormatting>
  <conditionalFormatting sqref="D11">
    <cfRule type="cellIs" dxfId="4185" priority="4727" operator="lessThan">
      <formula>0</formula>
    </cfRule>
  </conditionalFormatting>
  <conditionalFormatting sqref="D12">
    <cfRule type="cellIs" dxfId="4184" priority="4726" operator="lessThan">
      <formula>0</formula>
    </cfRule>
  </conditionalFormatting>
  <conditionalFormatting sqref="D11">
    <cfRule type="cellIs" dxfId="4183" priority="4725" operator="lessThan">
      <formula>0</formula>
    </cfRule>
  </conditionalFormatting>
  <conditionalFormatting sqref="D11">
    <cfRule type="cellIs" dxfId="4182" priority="4724" operator="lessThan">
      <formula>0</formula>
    </cfRule>
  </conditionalFormatting>
  <conditionalFormatting sqref="D11">
    <cfRule type="cellIs" dxfId="4181" priority="4723" operator="lessThan">
      <formula>0</formula>
    </cfRule>
  </conditionalFormatting>
  <conditionalFormatting sqref="D11">
    <cfRule type="cellIs" dxfId="4180" priority="4722" operator="lessThan">
      <formula>0</formula>
    </cfRule>
  </conditionalFormatting>
  <conditionalFormatting sqref="D12">
    <cfRule type="cellIs" dxfId="4179" priority="4721" operator="lessThan">
      <formula>0</formula>
    </cfRule>
  </conditionalFormatting>
  <conditionalFormatting sqref="D11">
    <cfRule type="cellIs" dxfId="4178" priority="4720" operator="lessThan">
      <formula>0</formula>
    </cfRule>
  </conditionalFormatting>
  <conditionalFormatting sqref="D11">
    <cfRule type="cellIs" dxfId="4177" priority="4719" operator="lessThan">
      <formula>0</formula>
    </cfRule>
  </conditionalFormatting>
  <conditionalFormatting sqref="D11">
    <cfRule type="cellIs" dxfId="4176" priority="4718" operator="lessThan">
      <formula>0</formula>
    </cfRule>
  </conditionalFormatting>
  <conditionalFormatting sqref="D11">
    <cfRule type="cellIs" dxfId="4175" priority="4717" operator="lessThan">
      <formula>0</formula>
    </cfRule>
  </conditionalFormatting>
  <conditionalFormatting sqref="D11">
    <cfRule type="cellIs" dxfId="4174" priority="4716" operator="lessThan">
      <formula>0</formula>
    </cfRule>
  </conditionalFormatting>
  <conditionalFormatting sqref="D12">
    <cfRule type="cellIs" dxfId="4173" priority="4715" operator="lessThan">
      <formula>0</formula>
    </cfRule>
  </conditionalFormatting>
  <conditionalFormatting sqref="D11">
    <cfRule type="cellIs" dxfId="4172" priority="4714" operator="lessThan">
      <formula>0</formula>
    </cfRule>
  </conditionalFormatting>
  <conditionalFormatting sqref="D11">
    <cfRule type="cellIs" dxfId="4171" priority="4713" operator="lessThan">
      <formula>0</formula>
    </cfRule>
  </conditionalFormatting>
  <conditionalFormatting sqref="D11">
    <cfRule type="cellIs" dxfId="4170" priority="4712" operator="lessThan">
      <formula>0</formula>
    </cfRule>
  </conditionalFormatting>
  <conditionalFormatting sqref="D11">
    <cfRule type="cellIs" dxfId="4169" priority="4711" operator="lessThan">
      <formula>0</formula>
    </cfRule>
  </conditionalFormatting>
  <conditionalFormatting sqref="D11">
    <cfRule type="cellIs" dxfId="4168" priority="4710" operator="lessThan">
      <formula>0</formula>
    </cfRule>
  </conditionalFormatting>
  <conditionalFormatting sqref="D11">
    <cfRule type="cellIs" dxfId="4167" priority="4709" operator="lessThan">
      <formula>0</formula>
    </cfRule>
  </conditionalFormatting>
  <conditionalFormatting sqref="D12">
    <cfRule type="cellIs" dxfId="4166" priority="4708" operator="lessThan">
      <formula>0</formula>
    </cfRule>
  </conditionalFormatting>
  <conditionalFormatting sqref="D12">
    <cfRule type="cellIs" dxfId="4165" priority="4707" operator="lessThan">
      <formula>0</formula>
    </cfRule>
  </conditionalFormatting>
  <conditionalFormatting sqref="D12">
    <cfRule type="cellIs" dxfId="4164" priority="4706" operator="lessThan">
      <formula>0</formula>
    </cfRule>
  </conditionalFormatting>
  <conditionalFormatting sqref="D11">
    <cfRule type="cellIs" dxfId="4163" priority="4705" operator="lessThan">
      <formula>0</formula>
    </cfRule>
  </conditionalFormatting>
  <conditionalFormatting sqref="D12">
    <cfRule type="cellIs" dxfId="4162" priority="4704" operator="lessThan">
      <formula>0</formula>
    </cfRule>
  </conditionalFormatting>
  <conditionalFormatting sqref="D12">
    <cfRule type="cellIs" dxfId="4161" priority="4703" operator="lessThan">
      <formula>0</formula>
    </cfRule>
  </conditionalFormatting>
  <conditionalFormatting sqref="D11">
    <cfRule type="cellIs" dxfId="4160" priority="4702" operator="lessThan">
      <formula>0</formula>
    </cfRule>
  </conditionalFormatting>
  <conditionalFormatting sqref="D12">
    <cfRule type="cellIs" dxfId="4159" priority="4701" operator="lessThan">
      <formula>0</formula>
    </cfRule>
  </conditionalFormatting>
  <conditionalFormatting sqref="D11">
    <cfRule type="cellIs" dxfId="4158" priority="4700" operator="lessThan">
      <formula>0</formula>
    </cfRule>
  </conditionalFormatting>
  <conditionalFormatting sqref="D11">
    <cfRule type="cellIs" dxfId="4157" priority="4699" operator="lessThan">
      <formula>0</formula>
    </cfRule>
  </conditionalFormatting>
  <conditionalFormatting sqref="D12">
    <cfRule type="cellIs" dxfId="4156" priority="4698" operator="lessThan">
      <formula>0</formula>
    </cfRule>
  </conditionalFormatting>
  <conditionalFormatting sqref="D12">
    <cfRule type="cellIs" dxfId="4155" priority="4697" operator="lessThan">
      <formula>0</formula>
    </cfRule>
  </conditionalFormatting>
  <conditionalFormatting sqref="D11">
    <cfRule type="cellIs" dxfId="4154" priority="4696" operator="lessThan">
      <formula>0</formula>
    </cfRule>
  </conditionalFormatting>
  <conditionalFormatting sqref="D12">
    <cfRule type="cellIs" dxfId="4153" priority="4695" operator="lessThan">
      <formula>0</formula>
    </cfRule>
  </conditionalFormatting>
  <conditionalFormatting sqref="D11">
    <cfRule type="cellIs" dxfId="4152" priority="4694" operator="lessThan">
      <formula>0</formula>
    </cfRule>
  </conditionalFormatting>
  <conditionalFormatting sqref="D11">
    <cfRule type="cellIs" dxfId="4151" priority="4693" operator="lessThan">
      <formula>0</formula>
    </cfRule>
  </conditionalFormatting>
  <conditionalFormatting sqref="D12">
    <cfRule type="cellIs" dxfId="4150" priority="4692" operator="lessThan">
      <formula>0</formula>
    </cfRule>
  </conditionalFormatting>
  <conditionalFormatting sqref="D11">
    <cfRule type="cellIs" dxfId="4149" priority="4691" operator="lessThan">
      <formula>0</formula>
    </cfRule>
  </conditionalFormatting>
  <conditionalFormatting sqref="D11">
    <cfRule type="cellIs" dxfId="4148" priority="4690" operator="lessThan">
      <formula>0</formula>
    </cfRule>
  </conditionalFormatting>
  <conditionalFormatting sqref="D11">
    <cfRule type="cellIs" dxfId="4147" priority="4689" operator="lessThan">
      <formula>0</formula>
    </cfRule>
  </conditionalFormatting>
  <conditionalFormatting sqref="D12">
    <cfRule type="cellIs" dxfId="4146" priority="4688" operator="lessThan">
      <formula>0</formula>
    </cfRule>
  </conditionalFormatting>
  <conditionalFormatting sqref="D12">
    <cfRule type="cellIs" dxfId="4145" priority="4687" operator="lessThan">
      <formula>0</formula>
    </cfRule>
  </conditionalFormatting>
  <conditionalFormatting sqref="D11">
    <cfRule type="cellIs" dxfId="4144" priority="4686" operator="lessThan">
      <formula>0</formula>
    </cfRule>
  </conditionalFormatting>
  <conditionalFormatting sqref="D12">
    <cfRule type="cellIs" dxfId="4143" priority="4685" operator="lessThan">
      <formula>0</formula>
    </cfRule>
  </conditionalFormatting>
  <conditionalFormatting sqref="D11">
    <cfRule type="cellIs" dxfId="4142" priority="4684" operator="lessThan">
      <formula>0</formula>
    </cfRule>
  </conditionalFormatting>
  <conditionalFormatting sqref="D11">
    <cfRule type="cellIs" dxfId="4141" priority="4683" operator="lessThan">
      <formula>0</formula>
    </cfRule>
  </conditionalFormatting>
  <conditionalFormatting sqref="D12">
    <cfRule type="cellIs" dxfId="4140" priority="4682" operator="lessThan">
      <formula>0</formula>
    </cfRule>
  </conditionalFormatting>
  <conditionalFormatting sqref="D11">
    <cfRule type="cellIs" dxfId="4139" priority="4681" operator="lessThan">
      <formula>0</formula>
    </cfRule>
  </conditionalFormatting>
  <conditionalFormatting sqref="D11">
    <cfRule type="cellIs" dxfId="4138" priority="4680" operator="lessThan">
      <formula>0</formula>
    </cfRule>
  </conditionalFormatting>
  <conditionalFormatting sqref="D11">
    <cfRule type="cellIs" dxfId="4137" priority="4679" operator="lessThan">
      <formula>0</formula>
    </cfRule>
  </conditionalFormatting>
  <conditionalFormatting sqref="D12">
    <cfRule type="cellIs" dxfId="4136" priority="4678" operator="lessThan">
      <formula>0</formula>
    </cfRule>
  </conditionalFormatting>
  <conditionalFormatting sqref="D11">
    <cfRule type="cellIs" dxfId="4135" priority="4677" operator="lessThan">
      <formula>0</formula>
    </cfRule>
  </conditionalFormatting>
  <conditionalFormatting sqref="D11">
    <cfRule type="cellIs" dxfId="4134" priority="4676" operator="lessThan">
      <formula>0</formula>
    </cfRule>
  </conditionalFormatting>
  <conditionalFormatting sqref="D11">
    <cfRule type="cellIs" dxfId="4133" priority="4675" operator="lessThan">
      <formula>0</formula>
    </cfRule>
  </conditionalFormatting>
  <conditionalFormatting sqref="D11">
    <cfRule type="cellIs" dxfId="4132" priority="4674" operator="lessThan">
      <formula>0</formula>
    </cfRule>
  </conditionalFormatting>
  <conditionalFormatting sqref="D12">
    <cfRule type="cellIs" dxfId="4131" priority="4673" operator="lessThan">
      <formula>0</formula>
    </cfRule>
  </conditionalFormatting>
  <conditionalFormatting sqref="D12">
    <cfRule type="cellIs" dxfId="4130" priority="4672" operator="lessThan">
      <formula>0</formula>
    </cfRule>
  </conditionalFormatting>
  <conditionalFormatting sqref="D11">
    <cfRule type="cellIs" dxfId="4129" priority="4671" operator="lessThan">
      <formula>0</formula>
    </cfRule>
  </conditionalFormatting>
  <conditionalFormatting sqref="D12">
    <cfRule type="cellIs" dxfId="4128" priority="4670" operator="lessThan">
      <formula>0</formula>
    </cfRule>
  </conditionalFormatting>
  <conditionalFormatting sqref="D11">
    <cfRule type="cellIs" dxfId="4127" priority="4669" operator="lessThan">
      <formula>0</formula>
    </cfRule>
  </conditionalFormatting>
  <conditionalFormatting sqref="D11">
    <cfRule type="cellIs" dxfId="4126" priority="4668" operator="lessThan">
      <formula>0</formula>
    </cfRule>
  </conditionalFormatting>
  <conditionalFormatting sqref="D12">
    <cfRule type="cellIs" dxfId="4125" priority="4667" operator="lessThan">
      <formula>0</formula>
    </cfRule>
  </conditionalFormatting>
  <conditionalFormatting sqref="D11">
    <cfRule type="cellIs" dxfId="4124" priority="4666" operator="lessThan">
      <formula>0</formula>
    </cfRule>
  </conditionalFormatting>
  <conditionalFormatting sqref="D11">
    <cfRule type="cellIs" dxfId="4123" priority="4665" operator="lessThan">
      <formula>0</formula>
    </cfRule>
  </conditionalFormatting>
  <conditionalFormatting sqref="D11">
    <cfRule type="cellIs" dxfId="4122" priority="4664" operator="lessThan">
      <formula>0</formula>
    </cfRule>
  </conditionalFormatting>
  <conditionalFormatting sqref="D12">
    <cfRule type="cellIs" dxfId="4121" priority="4663" operator="lessThan">
      <formula>0</formula>
    </cfRule>
  </conditionalFormatting>
  <conditionalFormatting sqref="D11">
    <cfRule type="cellIs" dxfId="4120" priority="4662" operator="lessThan">
      <formula>0</formula>
    </cfRule>
  </conditionalFormatting>
  <conditionalFormatting sqref="D11">
    <cfRule type="cellIs" dxfId="4119" priority="4661" operator="lessThan">
      <formula>0</formula>
    </cfRule>
  </conditionalFormatting>
  <conditionalFormatting sqref="D11">
    <cfRule type="cellIs" dxfId="4118" priority="4660" operator="lessThan">
      <formula>0</formula>
    </cfRule>
  </conditionalFormatting>
  <conditionalFormatting sqref="D11">
    <cfRule type="cellIs" dxfId="4117" priority="4659" operator="lessThan">
      <formula>0</formula>
    </cfRule>
  </conditionalFormatting>
  <conditionalFormatting sqref="D12">
    <cfRule type="cellIs" dxfId="4116" priority="4658" operator="lessThan">
      <formula>0</formula>
    </cfRule>
  </conditionalFormatting>
  <conditionalFormatting sqref="D11">
    <cfRule type="cellIs" dxfId="4115" priority="4657" operator="lessThan">
      <formula>0</formula>
    </cfRule>
  </conditionalFormatting>
  <conditionalFormatting sqref="D11">
    <cfRule type="cellIs" dxfId="4114" priority="4656" operator="lessThan">
      <formula>0</formula>
    </cfRule>
  </conditionalFormatting>
  <conditionalFormatting sqref="D11">
    <cfRule type="cellIs" dxfId="4113" priority="4655" operator="lessThan">
      <formula>0</formula>
    </cfRule>
  </conditionalFormatting>
  <conditionalFormatting sqref="D11">
    <cfRule type="cellIs" dxfId="4112" priority="4654" operator="lessThan">
      <formula>0</formula>
    </cfRule>
  </conditionalFormatting>
  <conditionalFormatting sqref="D11">
    <cfRule type="cellIs" dxfId="4111" priority="4653" operator="lessThan">
      <formula>0</formula>
    </cfRule>
  </conditionalFormatting>
  <conditionalFormatting sqref="D12">
    <cfRule type="cellIs" dxfId="4110" priority="4652" operator="lessThan">
      <formula>0</formula>
    </cfRule>
  </conditionalFormatting>
  <conditionalFormatting sqref="D12">
    <cfRule type="cellIs" dxfId="4109" priority="4651" operator="lessThan">
      <formula>0</formula>
    </cfRule>
  </conditionalFormatting>
  <conditionalFormatting sqref="D11">
    <cfRule type="cellIs" dxfId="4108" priority="4650" operator="lessThan">
      <formula>0</formula>
    </cfRule>
  </conditionalFormatting>
  <conditionalFormatting sqref="D12">
    <cfRule type="cellIs" dxfId="4107" priority="4649" operator="lessThan">
      <formula>0</formula>
    </cfRule>
  </conditionalFormatting>
  <conditionalFormatting sqref="D11">
    <cfRule type="cellIs" dxfId="4106" priority="4648" operator="lessThan">
      <formula>0</formula>
    </cfRule>
  </conditionalFormatting>
  <conditionalFormatting sqref="D11">
    <cfRule type="cellIs" dxfId="4105" priority="4647" operator="lessThan">
      <formula>0</formula>
    </cfRule>
  </conditionalFormatting>
  <conditionalFormatting sqref="D12">
    <cfRule type="cellIs" dxfId="4104" priority="4646" operator="lessThan">
      <formula>0</formula>
    </cfRule>
  </conditionalFormatting>
  <conditionalFormatting sqref="D11">
    <cfRule type="cellIs" dxfId="4103" priority="4645" operator="lessThan">
      <formula>0</formula>
    </cfRule>
  </conditionalFormatting>
  <conditionalFormatting sqref="D11">
    <cfRule type="cellIs" dxfId="4102" priority="4644" operator="lessThan">
      <formula>0</formula>
    </cfRule>
  </conditionalFormatting>
  <conditionalFormatting sqref="D11">
    <cfRule type="cellIs" dxfId="4101" priority="4643" operator="lessThan">
      <formula>0</formula>
    </cfRule>
  </conditionalFormatting>
  <conditionalFormatting sqref="D12">
    <cfRule type="cellIs" dxfId="4100" priority="4642" operator="lessThan">
      <formula>0</formula>
    </cfRule>
  </conditionalFormatting>
  <conditionalFormatting sqref="D11">
    <cfRule type="cellIs" dxfId="4099" priority="4641" operator="lessThan">
      <formula>0</formula>
    </cfRule>
  </conditionalFormatting>
  <conditionalFormatting sqref="D11">
    <cfRule type="cellIs" dxfId="4098" priority="4640" operator="lessThan">
      <formula>0</formula>
    </cfRule>
  </conditionalFormatting>
  <conditionalFormatting sqref="D11">
    <cfRule type="cellIs" dxfId="4097" priority="4639" operator="lessThan">
      <formula>0</formula>
    </cfRule>
  </conditionalFormatting>
  <conditionalFormatting sqref="D11">
    <cfRule type="cellIs" dxfId="4096" priority="4638" operator="lessThan">
      <formula>0</formula>
    </cfRule>
  </conditionalFormatting>
  <conditionalFormatting sqref="D12">
    <cfRule type="cellIs" dxfId="4095" priority="4637" operator="lessThan">
      <formula>0</formula>
    </cfRule>
  </conditionalFormatting>
  <conditionalFormatting sqref="D11">
    <cfRule type="cellIs" dxfId="4094" priority="4636" operator="lessThan">
      <formula>0</formula>
    </cfRule>
  </conditionalFormatting>
  <conditionalFormatting sqref="D11">
    <cfRule type="cellIs" dxfId="4093" priority="4635" operator="lessThan">
      <formula>0</formula>
    </cfRule>
  </conditionalFormatting>
  <conditionalFormatting sqref="D11">
    <cfRule type="cellIs" dxfId="4092" priority="4634" operator="lessThan">
      <formula>0</formula>
    </cfRule>
  </conditionalFormatting>
  <conditionalFormatting sqref="D11">
    <cfRule type="cellIs" dxfId="4091" priority="4633" operator="lessThan">
      <formula>0</formula>
    </cfRule>
  </conditionalFormatting>
  <conditionalFormatting sqref="D11">
    <cfRule type="cellIs" dxfId="4090" priority="4632" operator="lessThan">
      <formula>0</formula>
    </cfRule>
  </conditionalFormatting>
  <conditionalFormatting sqref="D12">
    <cfRule type="cellIs" dxfId="4089" priority="4631" operator="lessThan">
      <formula>0</formula>
    </cfRule>
  </conditionalFormatting>
  <conditionalFormatting sqref="D11">
    <cfRule type="cellIs" dxfId="4088" priority="4630" operator="lessThan">
      <formula>0</formula>
    </cfRule>
  </conditionalFormatting>
  <conditionalFormatting sqref="D11">
    <cfRule type="cellIs" dxfId="4087" priority="4629" operator="lessThan">
      <formula>0</formula>
    </cfRule>
  </conditionalFormatting>
  <conditionalFormatting sqref="D11">
    <cfRule type="cellIs" dxfId="4086" priority="4628" operator="lessThan">
      <formula>0</formula>
    </cfRule>
  </conditionalFormatting>
  <conditionalFormatting sqref="D11">
    <cfRule type="cellIs" dxfId="4085" priority="4627" operator="lessThan">
      <formula>0</formula>
    </cfRule>
  </conditionalFormatting>
  <conditionalFormatting sqref="D11">
    <cfRule type="cellIs" dxfId="4084" priority="4626" operator="lessThan">
      <formula>0</formula>
    </cfRule>
  </conditionalFormatting>
  <conditionalFormatting sqref="D11">
    <cfRule type="cellIs" dxfId="4083" priority="4625" operator="lessThan">
      <formula>0</formula>
    </cfRule>
  </conditionalFormatting>
  <conditionalFormatting sqref="D12">
    <cfRule type="cellIs" dxfId="4082" priority="4624" operator="lessThan">
      <formula>0</formula>
    </cfRule>
  </conditionalFormatting>
  <conditionalFormatting sqref="D12">
    <cfRule type="cellIs" dxfId="4081" priority="4623" operator="lessThan">
      <formula>0</formula>
    </cfRule>
  </conditionalFormatting>
  <conditionalFormatting sqref="D11">
    <cfRule type="cellIs" dxfId="4080" priority="4622" operator="lessThan">
      <formula>0</formula>
    </cfRule>
  </conditionalFormatting>
  <conditionalFormatting sqref="D12">
    <cfRule type="cellIs" dxfId="4079" priority="4621" operator="lessThan">
      <formula>0</formula>
    </cfRule>
  </conditionalFormatting>
  <conditionalFormatting sqref="D11">
    <cfRule type="cellIs" dxfId="4078" priority="4620" operator="lessThan">
      <formula>0</formula>
    </cfRule>
  </conditionalFormatting>
  <conditionalFormatting sqref="D11">
    <cfRule type="cellIs" dxfId="4077" priority="4619" operator="lessThan">
      <formula>0</formula>
    </cfRule>
  </conditionalFormatting>
  <conditionalFormatting sqref="D12">
    <cfRule type="cellIs" dxfId="4076" priority="4618" operator="lessThan">
      <formula>0</formula>
    </cfRule>
  </conditionalFormatting>
  <conditionalFormatting sqref="D11">
    <cfRule type="cellIs" dxfId="4075" priority="4617" operator="lessThan">
      <formula>0</formula>
    </cfRule>
  </conditionalFormatting>
  <conditionalFormatting sqref="D11">
    <cfRule type="cellIs" dxfId="4074" priority="4616" operator="lessThan">
      <formula>0</formula>
    </cfRule>
  </conditionalFormatting>
  <conditionalFormatting sqref="D11">
    <cfRule type="cellIs" dxfId="4073" priority="4615" operator="lessThan">
      <formula>0</formula>
    </cfRule>
  </conditionalFormatting>
  <conditionalFormatting sqref="D12">
    <cfRule type="cellIs" dxfId="4072" priority="4614" operator="lessThan">
      <formula>0</formula>
    </cfRule>
  </conditionalFormatting>
  <conditionalFormatting sqref="D11">
    <cfRule type="cellIs" dxfId="4071" priority="4613" operator="lessThan">
      <formula>0</formula>
    </cfRule>
  </conditionalFormatting>
  <conditionalFormatting sqref="D11">
    <cfRule type="cellIs" dxfId="4070" priority="4612" operator="lessThan">
      <formula>0</formula>
    </cfRule>
  </conditionalFormatting>
  <conditionalFormatting sqref="D11">
    <cfRule type="cellIs" dxfId="4069" priority="4611" operator="lessThan">
      <formula>0</formula>
    </cfRule>
  </conditionalFormatting>
  <conditionalFormatting sqref="D11">
    <cfRule type="cellIs" dxfId="4068" priority="4610" operator="lessThan">
      <formula>0</formula>
    </cfRule>
  </conditionalFormatting>
  <conditionalFormatting sqref="D12">
    <cfRule type="cellIs" dxfId="4067" priority="4609" operator="lessThan">
      <formula>0</formula>
    </cfRule>
  </conditionalFormatting>
  <conditionalFormatting sqref="D11">
    <cfRule type="cellIs" dxfId="4066" priority="4608" operator="lessThan">
      <formula>0</formula>
    </cfRule>
  </conditionalFormatting>
  <conditionalFormatting sqref="D11">
    <cfRule type="cellIs" dxfId="4065" priority="4607" operator="lessThan">
      <formula>0</formula>
    </cfRule>
  </conditionalFormatting>
  <conditionalFormatting sqref="D11">
    <cfRule type="cellIs" dxfId="4064" priority="4606" operator="lessThan">
      <formula>0</formula>
    </cfRule>
  </conditionalFormatting>
  <conditionalFormatting sqref="D11">
    <cfRule type="cellIs" dxfId="4063" priority="4605" operator="lessThan">
      <formula>0</formula>
    </cfRule>
  </conditionalFormatting>
  <conditionalFormatting sqref="D11">
    <cfRule type="cellIs" dxfId="4062" priority="4604" operator="lessThan">
      <formula>0</formula>
    </cfRule>
  </conditionalFormatting>
  <conditionalFormatting sqref="D12">
    <cfRule type="cellIs" dxfId="4061" priority="4603" operator="lessThan">
      <formula>0</formula>
    </cfRule>
  </conditionalFormatting>
  <conditionalFormatting sqref="D11">
    <cfRule type="cellIs" dxfId="4060" priority="4602" operator="lessThan">
      <formula>0</formula>
    </cfRule>
  </conditionalFormatting>
  <conditionalFormatting sqref="D11">
    <cfRule type="cellIs" dxfId="4059" priority="4601" operator="lessThan">
      <formula>0</formula>
    </cfRule>
  </conditionalFormatting>
  <conditionalFormatting sqref="D11">
    <cfRule type="cellIs" dxfId="4058" priority="4600" operator="lessThan">
      <formula>0</formula>
    </cfRule>
  </conditionalFormatting>
  <conditionalFormatting sqref="D11">
    <cfRule type="cellIs" dxfId="4057" priority="4599" operator="lessThan">
      <formula>0</formula>
    </cfRule>
  </conditionalFormatting>
  <conditionalFormatting sqref="D11">
    <cfRule type="cellIs" dxfId="4056" priority="4598" operator="lessThan">
      <formula>0</formula>
    </cfRule>
  </conditionalFormatting>
  <conditionalFormatting sqref="D11">
    <cfRule type="cellIs" dxfId="4055" priority="4597" operator="lessThan">
      <formula>0</formula>
    </cfRule>
  </conditionalFormatting>
  <conditionalFormatting sqref="D12">
    <cfRule type="cellIs" dxfId="4054" priority="4596" operator="lessThan">
      <formula>0</formula>
    </cfRule>
  </conditionalFormatting>
  <conditionalFormatting sqref="D11">
    <cfRule type="cellIs" dxfId="4053" priority="4595" operator="lessThan">
      <formula>0</formula>
    </cfRule>
  </conditionalFormatting>
  <conditionalFormatting sqref="D11">
    <cfRule type="cellIs" dxfId="4052" priority="4594" operator="lessThan">
      <formula>0</formula>
    </cfRule>
  </conditionalFormatting>
  <conditionalFormatting sqref="D11">
    <cfRule type="cellIs" dxfId="4051" priority="4593" operator="lessThan">
      <formula>0</formula>
    </cfRule>
  </conditionalFormatting>
  <conditionalFormatting sqref="D11">
    <cfRule type="cellIs" dxfId="4050" priority="4592" operator="lessThan">
      <formula>0</formula>
    </cfRule>
  </conditionalFormatting>
  <conditionalFormatting sqref="D11">
    <cfRule type="cellIs" dxfId="4049" priority="4591" operator="lessThan">
      <formula>0</formula>
    </cfRule>
  </conditionalFormatting>
  <conditionalFormatting sqref="D11">
    <cfRule type="cellIs" dxfId="4048" priority="4590" operator="lessThan">
      <formula>0</formula>
    </cfRule>
  </conditionalFormatting>
  <conditionalFormatting sqref="D11">
    <cfRule type="cellIs" dxfId="4047" priority="4589" operator="lessThan">
      <formula>0</formula>
    </cfRule>
  </conditionalFormatting>
  <conditionalFormatting sqref="D12">
    <cfRule type="cellIs" dxfId="4046" priority="4588" operator="lessThan">
      <formula>0</formula>
    </cfRule>
  </conditionalFormatting>
  <conditionalFormatting sqref="D12">
    <cfRule type="cellIs" dxfId="4045" priority="4587" operator="lessThan">
      <formula>0</formula>
    </cfRule>
  </conditionalFormatting>
  <conditionalFormatting sqref="D12">
    <cfRule type="cellIs" dxfId="4044" priority="4586" operator="lessThan">
      <formula>0</formula>
    </cfRule>
  </conditionalFormatting>
  <conditionalFormatting sqref="D11">
    <cfRule type="cellIs" dxfId="4043" priority="4585" operator="lessThan">
      <formula>0</formula>
    </cfRule>
  </conditionalFormatting>
  <conditionalFormatting sqref="D12">
    <cfRule type="cellIs" dxfId="4042" priority="4584" operator="lessThan">
      <formula>0</formula>
    </cfRule>
  </conditionalFormatting>
  <conditionalFormatting sqref="D12">
    <cfRule type="cellIs" dxfId="4041" priority="4583" operator="lessThan">
      <formula>0</formula>
    </cfRule>
  </conditionalFormatting>
  <conditionalFormatting sqref="D11">
    <cfRule type="cellIs" dxfId="4040" priority="4582" operator="lessThan">
      <formula>0</formula>
    </cfRule>
  </conditionalFormatting>
  <conditionalFormatting sqref="D12">
    <cfRule type="cellIs" dxfId="4039" priority="4581" operator="lessThan">
      <formula>0</formula>
    </cfRule>
  </conditionalFormatting>
  <conditionalFormatting sqref="D11">
    <cfRule type="cellIs" dxfId="4038" priority="4580" operator="lessThan">
      <formula>0</formula>
    </cfRule>
  </conditionalFormatting>
  <conditionalFormatting sqref="D11">
    <cfRule type="cellIs" dxfId="4037" priority="4579" operator="lessThan">
      <formula>0</formula>
    </cfRule>
  </conditionalFormatting>
  <conditionalFormatting sqref="D12">
    <cfRule type="cellIs" dxfId="4036" priority="4578" operator="lessThan">
      <formula>0</formula>
    </cfRule>
  </conditionalFormatting>
  <conditionalFormatting sqref="D12">
    <cfRule type="cellIs" dxfId="4035" priority="4577" operator="lessThan">
      <formula>0</formula>
    </cfRule>
  </conditionalFormatting>
  <conditionalFormatting sqref="D11">
    <cfRule type="cellIs" dxfId="4034" priority="4576" operator="lessThan">
      <formula>0</formula>
    </cfRule>
  </conditionalFormatting>
  <conditionalFormatting sqref="D12">
    <cfRule type="cellIs" dxfId="4033" priority="4575" operator="lessThan">
      <formula>0</formula>
    </cfRule>
  </conditionalFormatting>
  <conditionalFormatting sqref="D11">
    <cfRule type="cellIs" dxfId="4032" priority="4574" operator="lessThan">
      <formula>0</formula>
    </cfRule>
  </conditionalFormatting>
  <conditionalFormatting sqref="D11">
    <cfRule type="cellIs" dxfId="4031" priority="4573" operator="lessThan">
      <formula>0</formula>
    </cfRule>
  </conditionalFormatting>
  <conditionalFormatting sqref="D12">
    <cfRule type="cellIs" dxfId="4030" priority="4572" operator="lessThan">
      <formula>0</formula>
    </cfRule>
  </conditionalFormatting>
  <conditionalFormatting sqref="D11">
    <cfRule type="cellIs" dxfId="4029" priority="4571" operator="lessThan">
      <formula>0</formula>
    </cfRule>
  </conditionalFormatting>
  <conditionalFormatting sqref="D11">
    <cfRule type="cellIs" dxfId="4028" priority="4570" operator="lessThan">
      <formula>0</formula>
    </cfRule>
  </conditionalFormatting>
  <conditionalFormatting sqref="D11">
    <cfRule type="cellIs" dxfId="4027" priority="4569" operator="lessThan">
      <formula>0</formula>
    </cfRule>
  </conditionalFormatting>
  <conditionalFormatting sqref="D12">
    <cfRule type="cellIs" dxfId="4026" priority="4568" operator="lessThan">
      <formula>0</formula>
    </cfRule>
  </conditionalFormatting>
  <conditionalFormatting sqref="D12">
    <cfRule type="cellIs" dxfId="4025" priority="4567" operator="lessThan">
      <formula>0</formula>
    </cfRule>
  </conditionalFormatting>
  <conditionalFormatting sqref="D11">
    <cfRule type="cellIs" dxfId="4024" priority="4566" operator="lessThan">
      <formula>0</formula>
    </cfRule>
  </conditionalFormatting>
  <conditionalFormatting sqref="D12">
    <cfRule type="cellIs" dxfId="4023" priority="4565" operator="lessThan">
      <formula>0</formula>
    </cfRule>
  </conditionalFormatting>
  <conditionalFormatting sqref="D11">
    <cfRule type="cellIs" dxfId="4022" priority="4564" operator="lessThan">
      <formula>0</formula>
    </cfRule>
  </conditionalFormatting>
  <conditionalFormatting sqref="D11">
    <cfRule type="cellIs" dxfId="4021" priority="4563" operator="lessThan">
      <formula>0</formula>
    </cfRule>
  </conditionalFormatting>
  <conditionalFormatting sqref="D12">
    <cfRule type="cellIs" dxfId="4020" priority="4562" operator="lessThan">
      <formula>0</formula>
    </cfRule>
  </conditionalFormatting>
  <conditionalFormatting sqref="D11">
    <cfRule type="cellIs" dxfId="4019" priority="4561" operator="lessThan">
      <formula>0</formula>
    </cfRule>
  </conditionalFormatting>
  <conditionalFormatting sqref="D11">
    <cfRule type="cellIs" dxfId="4018" priority="4560" operator="lessThan">
      <formula>0</formula>
    </cfRule>
  </conditionalFormatting>
  <conditionalFormatting sqref="D11">
    <cfRule type="cellIs" dxfId="4017" priority="4559" operator="lessThan">
      <formula>0</formula>
    </cfRule>
  </conditionalFormatting>
  <conditionalFormatting sqref="D12">
    <cfRule type="cellIs" dxfId="4016" priority="4558" operator="lessThan">
      <formula>0</formula>
    </cfRule>
  </conditionalFormatting>
  <conditionalFormatting sqref="D11">
    <cfRule type="cellIs" dxfId="4015" priority="4557" operator="lessThan">
      <formula>0</formula>
    </cfRule>
  </conditionalFormatting>
  <conditionalFormatting sqref="D11">
    <cfRule type="cellIs" dxfId="4014" priority="4556" operator="lessThan">
      <formula>0</formula>
    </cfRule>
  </conditionalFormatting>
  <conditionalFormatting sqref="D11">
    <cfRule type="cellIs" dxfId="4013" priority="4555" operator="lessThan">
      <formula>0</formula>
    </cfRule>
  </conditionalFormatting>
  <conditionalFormatting sqref="D11">
    <cfRule type="cellIs" dxfId="4012" priority="4554" operator="lessThan">
      <formula>0</formula>
    </cfRule>
  </conditionalFormatting>
  <conditionalFormatting sqref="D12">
    <cfRule type="cellIs" dxfId="4011" priority="4553" operator="lessThan">
      <formula>0</formula>
    </cfRule>
  </conditionalFormatting>
  <conditionalFormatting sqref="D12">
    <cfRule type="cellIs" dxfId="4010" priority="4552" operator="lessThan">
      <formula>0</formula>
    </cfRule>
  </conditionalFormatting>
  <conditionalFormatting sqref="D11">
    <cfRule type="cellIs" dxfId="4009" priority="4551" operator="lessThan">
      <formula>0</formula>
    </cfRule>
  </conditionalFormatting>
  <conditionalFormatting sqref="D12">
    <cfRule type="cellIs" dxfId="4008" priority="4550" operator="lessThan">
      <formula>0</formula>
    </cfRule>
  </conditionalFormatting>
  <conditionalFormatting sqref="D11">
    <cfRule type="cellIs" dxfId="4007" priority="4549" operator="lessThan">
      <formula>0</formula>
    </cfRule>
  </conditionalFormatting>
  <conditionalFormatting sqref="D11">
    <cfRule type="cellIs" dxfId="4006" priority="4548" operator="lessThan">
      <formula>0</formula>
    </cfRule>
  </conditionalFormatting>
  <conditionalFormatting sqref="D12">
    <cfRule type="cellIs" dxfId="4005" priority="4547" operator="lessThan">
      <formula>0</formula>
    </cfRule>
  </conditionalFormatting>
  <conditionalFormatting sqref="D11">
    <cfRule type="cellIs" dxfId="4004" priority="4546" operator="lessThan">
      <formula>0</formula>
    </cfRule>
  </conditionalFormatting>
  <conditionalFormatting sqref="D11">
    <cfRule type="cellIs" dxfId="4003" priority="4545" operator="lessThan">
      <formula>0</formula>
    </cfRule>
  </conditionalFormatting>
  <conditionalFormatting sqref="D11">
    <cfRule type="cellIs" dxfId="4002" priority="4544" operator="lessThan">
      <formula>0</formula>
    </cfRule>
  </conditionalFormatting>
  <conditionalFormatting sqref="D12">
    <cfRule type="cellIs" dxfId="4001" priority="4543" operator="lessThan">
      <formula>0</formula>
    </cfRule>
  </conditionalFormatting>
  <conditionalFormatting sqref="D11">
    <cfRule type="cellIs" dxfId="4000" priority="4542" operator="lessThan">
      <formula>0</formula>
    </cfRule>
  </conditionalFormatting>
  <conditionalFormatting sqref="D11">
    <cfRule type="cellIs" dxfId="3999" priority="4541" operator="lessThan">
      <formula>0</formula>
    </cfRule>
  </conditionalFormatting>
  <conditionalFormatting sqref="D11">
    <cfRule type="cellIs" dxfId="3998" priority="4540" operator="lessThan">
      <formula>0</formula>
    </cfRule>
  </conditionalFormatting>
  <conditionalFormatting sqref="D11">
    <cfRule type="cellIs" dxfId="3997" priority="4539" operator="lessThan">
      <formula>0</formula>
    </cfRule>
  </conditionalFormatting>
  <conditionalFormatting sqref="D12">
    <cfRule type="cellIs" dxfId="3996" priority="4538" operator="lessThan">
      <formula>0</formula>
    </cfRule>
  </conditionalFormatting>
  <conditionalFormatting sqref="D11">
    <cfRule type="cellIs" dxfId="3995" priority="4537" operator="lessThan">
      <formula>0</formula>
    </cfRule>
  </conditionalFormatting>
  <conditionalFormatting sqref="D11">
    <cfRule type="cellIs" dxfId="3994" priority="4536" operator="lessThan">
      <formula>0</formula>
    </cfRule>
  </conditionalFormatting>
  <conditionalFormatting sqref="D11">
    <cfRule type="cellIs" dxfId="3993" priority="4535" operator="lessThan">
      <formula>0</formula>
    </cfRule>
  </conditionalFormatting>
  <conditionalFormatting sqref="D11">
    <cfRule type="cellIs" dxfId="3992" priority="4534" operator="lessThan">
      <formula>0</formula>
    </cfRule>
  </conditionalFormatting>
  <conditionalFormatting sqref="D11">
    <cfRule type="cellIs" dxfId="3991" priority="4533" operator="lessThan">
      <formula>0</formula>
    </cfRule>
  </conditionalFormatting>
  <conditionalFormatting sqref="D12">
    <cfRule type="cellIs" dxfId="3990" priority="4532" operator="lessThan">
      <formula>0</formula>
    </cfRule>
  </conditionalFormatting>
  <conditionalFormatting sqref="D12">
    <cfRule type="cellIs" dxfId="3989" priority="4531" operator="lessThan">
      <formula>0</formula>
    </cfRule>
  </conditionalFormatting>
  <conditionalFormatting sqref="D11">
    <cfRule type="cellIs" dxfId="3988" priority="4530" operator="lessThan">
      <formula>0</formula>
    </cfRule>
  </conditionalFormatting>
  <conditionalFormatting sqref="D12">
    <cfRule type="cellIs" dxfId="3987" priority="4529" operator="lessThan">
      <formula>0</formula>
    </cfRule>
  </conditionalFormatting>
  <conditionalFormatting sqref="D11">
    <cfRule type="cellIs" dxfId="3986" priority="4528" operator="lessThan">
      <formula>0</formula>
    </cfRule>
  </conditionalFormatting>
  <conditionalFormatting sqref="D11">
    <cfRule type="cellIs" dxfId="3985" priority="4527" operator="lessThan">
      <formula>0</formula>
    </cfRule>
  </conditionalFormatting>
  <conditionalFormatting sqref="D12">
    <cfRule type="cellIs" dxfId="3984" priority="4526" operator="lessThan">
      <formula>0</formula>
    </cfRule>
  </conditionalFormatting>
  <conditionalFormatting sqref="D11">
    <cfRule type="cellIs" dxfId="3983" priority="4525" operator="lessThan">
      <formula>0</formula>
    </cfRule>
  </conditionalFormatting>
  <conditionalFormatting sqref="D11">
    <cfRule type="cellIs" dxfId="3982" priority="4524" operator="lessThan">
      <formula>0</formula>
    </cfRule>
  </conditionalFormatting>
  <conditionalFormatting sqref="D11">
    <cfRule type="cellIs" dxfId="3981" priority="4523" operator="lessThan">
      <formula>0</formula>
    </cfRule>
  </conditionalFormatting>
  <conditionalFormatting sqref="D12">
    <cfRule type="cellIs" dxfId="3980" priority="4522" operator="lessThan">
      <formula>0</formula>
    </cfRule>
  </conditionalFormatting>
  <conditionalFormatting sqref="D11">
    <cfRule type="cellIs" dxfId="3979" priority="4521" operator="lessThan">
      <formula>0</formula>
    </cfRule>
  </conditionalFormatting>
  <conditionalFormatting sqref="D11">
    <cfRule type="cellIs" dxfId="3978" priority="4520" operator="lessThan">
      <formula>0</formula>
    </cfRule>
  </conditionalFormatting>
  <conditionalFormatting sqref="D11">
    <cfRule type="cellIs" dxfId="3977" priority="4519" operator="lessThan">
      <formula>0</formula>
    </cfRule>
  </conditionalFormatting>
  <conditionalFormatting sqref="D11">
    <cfRule type="cellIs" dxfId="3976" priority="4518" operator="lessThan">
      <formula>0</formula>
    </cfRule>
  </conditionalFormatting>
  <conditionalFormatting sqref="D12">
    <cfRule type="cellIs" dxfId="3975" priority="4517" operator="lessThan">
      <formula>0</formula>
    </cfRule>
  </conditionalFormatting>
  <conditionalFormatting sqref="D11">
    <cfRule type="cellIs" dxfId="3974" priority="4516" operator="lessThan">
      <formula>0</formula>
    </cfRule>
  </conditionalFormatting>
  <conditionalFormatting sqref="D11">
    <cfRule type="cellIs" dxfId="3973" priority="4515" operator="lessThan">
      <formula>0</formula>
    </cfRule>
  </conditionalFormatting>
  <conditionalFormatting sqref="D11">
    <cfRule type="cellIs" dxfId="3972" priority="4514" operator="lessThan">
      <formula>0</formula>
    </cfRule>
  </conditionalFormatting>
  <conditionalFormatting sqref="D11">
    <cfRule type="cellIs" dxfId="3971" priority="4513" operator="lessThan">
      <formula>0</formula>
    </cfRule>
  </conditionalFormatting>
  <conditionalFormatting sqref="D11">
    <cfRule type="cellIs" dxfId="3970" priority="4512" operator="lessThan">
      <formula>0</formula>
    </cfRule>
  </conditionalFormatting>
  <conditionalFormatting sqref="D12">
    <cfRule type="cellIs" dxfId="3969" priority="4511" operator="lessThan">
      <formula>0</formula>
    </cfRule>
  </conditionalFormatting>
  <conditionalFormatting sqref="D11">
    <cfRule type="cellIs" dxfId="3968" priority="4510" operator="lessThan">
      <formula>0</formula>
    </cfRule>
  </conditionalFormatting>
  <conditionalFormatting sqref="D11">
    <cfRule type="cellIs" dxfId="3967" priority="4509" operator="lessThan">
      <formula>0</formula>
    </cfRule>
  </conditionalFormatting>
  <conditionalFormatting sqref="D11">
    <cfRule type="cellIs" dxfId="3966" priority="4508" operator="lessThan">
      <formula>0</formula>
    </cfRule>
  </conditionalFormatting>
  <conditionalFormatting sqref="D11">
    <cfRule type="cellIs" dxfId="3965" priority="4507" operator="lessThan">
      <formula>0</formula>
    </cfRule>
  </conditionalFormatting>
  <conditionalFormatting sqref="D11">
    <cfRule type="cellIs" dxfId="3964" priority="4506" operator="lessThan">
      <formula>0</formula>
    </cfRule>
  </conditionalFormatting>
  <conditionalFormatting sqref="D11">
    <cfRule type="cellIs" dxfId="3963" priority="4505" operator="lessThan">
      <formula>0</formula>
    </cfRule>
  </conditionalFormatting>
  <conditionalFormatting sqref="D12">
    <cfRule type="cellIs" dxfId="3962" priority="4504" operator="lessThan">
      <formula>0</formula>
    </cfRule>
  </conditionalFormatting>
  <conditionalFormatting sqref="D12">
    <cfRule type="cellIs" dxfId="3961" priority="4503" operator="lessThan">
      <formula>0</formula>
    </cfRule>
  </conditionalFormatting>
  <conditionalFormatting sqref="D11">
    <cfRule type="cellIs" dxfId="3960" priority="4502" operator="lessThan">
      <formula>0</formula>
    </cfRule>
  </conditionalFormatting>
  <conditionalFormatting sqref="D12">
    <cfRule type="cellIs" dxfId="3959" priority="4501" operator="lessThan">
      <formula>0</formula>
    </cfRule>
  </conditionalFormatting>
  <conditionalFormatting sqref="D11">
    <cfRule type="cellIs" dxfId="3958" priority="4500" operator="lessThan">
      <formula>0</formula>
    </cfRule>
  </conditionalFormatting>
  <conditionalFormatting sqref="D11">
    <cfRule type="cellIs" dxfId="3957" priority="4499" operator="lessThan">
      <formula>0</formula>
    </cfRule>
  </conditionalFormatting>
  <conditionalFormatting sqref="D12">
    <cfRule type="cellIs" dxfId="3956" priority="4498" operator="lessThan">
      <formula>0</formula>
    </cfRule>
  </conditionalFormatting>
  <conditionalFormatting sqref="D11">
    <cfRule type="cellIs" dxfId="3955" priority="4497" operator="lessThan">
      <formula>0</formula>
    </cfRule>
  </conditionalFormatting>
  <conditionalFormatting sqref="D11">
    <cfRule type="cellIs" dxfId="3954" priority="4496" operator="lessThan">
      <formula>0</formula>
    </cfRule>
  </conditionalFormatting>
  <conditionalFormatting sqref="D11">
    <cfRule type="cellIs" dxfId="3953" priority="4495" operator="lessThan">
      <formula>0</formula>
    </cfRule>
  </conditionalFormatting>
  <conditionalFormatting sqref="D12">
    <cfRule type="cellIs" dxfId="3952" priority="4494" operator="lessThan">
      <formula>0</formula>
    </cfRule>
  </conditionalFormatting>
  <conditionalFormatting sqref="D11">
    <cfRule type="cellIs" dxfId="3951" priority="4493" operator="lessThan">
      <formula>0</formula>
    </cfRule>
  </conditionalFormatting>
  <conditionalFormatting sqref="D11">
    <cfRule type="cellIs" dxfId="3950" priority="4492" operator="lessThan">
      <formula>0</formula>
    </cfRule>
  </conditionalFormatting>
  <conditionalFormatting sqref="D11">
    <cfRule type="cellIs" dxfId="3949" priority="4491" operator="lessThan">
      <formula>0</formula>
    </cfRule>
  </conditionalFormatting>
  <conditionalFormatting sqref="D11">
    <cfRule type="cellIs" dxfId="3948" priority="4490" operator="lessThan">
      <formula>0</formula>
    </cfRule>
  </conditionalFormatting>
  <conditionalFormatting sqref="D12">
    <cfRule type="cellIs" dxfId="3947" priority="4489" operator="lessThan">
      <formula>0</formula>
    </cfRule>
  </conditionalFormatting>
  <conditionalFormatting sqref="D11">
    <cfRule type="cellIs" dxfId="3946" priority="4488" operator="lessThan">
      <formula>0</formula>
    </cfRule>
  </conditionalFormatting>
  <conditionalFormatting sqref="D11">
    <cfRule type="cellIs" dxfId="3945" priority="4487" operator="lessThan">
      <formula>0</formula>
    </cfRule>
  </conditionalFormatting>
  <conditionalFormatting sqref="D11">
    <cfRule type="cellIs" dxfId="3944" priority="4486" operator="lessThan">
      <formula>0</formula>
    </cfRule>
  </conditionalFormatting>
  <conditionalFormatting sqref="D11">
    <cfRule type="cellIs" dxfId="3943" priority="4485" operator="lessThan">
      <formula>0</formula>
    </cfRule>
  </conditionalFormatting>
  <conditionalFormatting sqref="D11">
    <cfRule type="cellIs" dxfId="3942" priority="4484" operator="lessThan">
      <formula>0</formula>
    </cfRule>
  </conditionalFormatting>
  <conditionalFormatting sqref="D12">
    <cfRule type="cellIs" dxfId="3941" priority="4483" operator="lessThan">
      <formula>0</formula>
    </cfRule>
  </conditionalFormatting>
  <conditionalFormatting sqref="D11">
    <cfRule type="cellIs" dxfId="3940" priority="4482" operator="lessThan">
      <formula>0</formula>
    </cfRule>
  </conditionalFormatting>
  <conditionalFormatting sqref="D11">
    <cfRule type="cellIs" dxfId="3939" priority="4481" operator="lessThan">
      <formula>0</formula>
    </cfRule>
  </conditionalFormatting>
  <conditionalFormatting sqref="D11">
    <cfRule type="cellIs" dxfId="3938" priority="4480" operator="lessThan">
      <formula>0</formula>
    </cfRule>
  </conditionalFormatting>
  <conditionalFormatting sqref="D11">
    <cfRule type="cellIs" dxfId="3937" priority="4479" operator="lessThan">
      <formula>0</formula>
    </cfRule>
  </conditionalFormatting>
  <conditionalFormatting sqref="D11">
    <cfRule type="cellIs" dxfId="3936" priority="4478" operator="lessThan">
      <formula>0</formula>
    </cfRule>
  </conditionalFormatting>
  <conditionalFormatting sqref="D11">
    <cfRule type="cellIs" dxfId="3935" priority="4477" operator="lessThan">
      <formula>0</formula>
    </cfRule>
  </conditionalFormatting>
  <conditionalFormatting sqref="D12">
    <cfRule type="cellIs" dxfId="3934" priority="4476" operator="lessThan">
      <formula>0</formula>
    </cfRule>
  </conditionalFormatting>
  <conditionalFormatting sqref="D11">
    <cfRule type="cellIs" dxfId="3933" priority="4475" operator="lessThan">
      <formula>0</formula>
    </cfRule>
  </conditionalFormatting>
  <conditionalFormatting sqref="D11">
    <cfRule type="cellIs" dxfId="3932" priority="4474" operator="lessThan">
      <formula>0</formula>
    </cfRule>
  </conditionalFormatting>
  <conditionalFormatting sqref="D11">
    <cfRule type="cellIs" dxfId="3931" priority="4473" operator="lessThan">
      <formula>0</formula>
    </cfRule>
  </conditionalFormatting>
  <conditionalFormatting sqref="D11">
    <cfRule type="cellIs" dxfId="3930" priority="4472" operator="lessThan">
      <formula>0</formula>
    </cfRule>
  </conditionalFormatting>
  <conditionalFormatting sqref="D11">
    <cfRule type="cellIs" dxfId="3929" priority="4471" operator="lessThan">
      <formula>0</formula>
    </cfRule>
  </conditionalFormatting>
  <conditionalFormatting sqref="D11">
    <cfRule type="cellIs" dxfId="3928" priority="4470" operator="lessThan">
      <formula>0</formula>
    </cfRule>
  </conditionalFormatting>
  <conditionalFormatting sqref="D11">
    <cfRule type="cellIs" dxfId="3927" priority="4469" operator="lessThan">
      <formula>0</formula>
    </cfRule>
  </conditionalFormatting>
  <conditionalFormatting sqref="D12">
    <cfRule type="cellIs" dxfId="3926" priority="4468" operator="lessThan">
      <formula>0</formula>
    </cfRule>
  </conditionalFormatting>
  <conditionalFormatting sqref="D12">
    <cfRule type="cellIs" dxfId="3925" priority="4467" operator="lessThan">
      <formula>0</formula>
    </cfRule>
  </conditionalFormatting>
  <conditionalFormatting sqref="D11">
    <cfRule type="cellIs" dxfId="3924" priority="4466" operator="lessThan">
      <formula>0</formula>
    </cfRule>
  </conditionalFormatting>
  <conditionalFormatting sqref="D12">
    <cfRule type="cellIs" dxfId="3923" priority="4465" operator="lessThan">
      <formula>0</formula>
    </cfRule>
  </conditionalFormatting>
  <conditionalFormatting sqref="D11">
    <cfRule type="cellIs" dxfId="3922" priority="4464" operator="lessThan">
      <formula>0</formula>
    </cfRule>
  </conditionalFormatting>
  <conditionalFormatting sqref="D11">
    <cfRule type="cellIs" dxfId="3921" priority="4463" operator="lessThan">
      <formula>0</formula>
    </cfRule>
  </conditionalFormatting>
  <conditionalFormatting sqref="D12">
    <cfRule type="cellIs" dxfId="3920" priority="4462" operator="lessThan">
      <formula>0</formula>
    </cfRule>
  </conditionalFormatting>
  <conditionalFormatting sqref="D11">
    <cfRule type="cellIs" dxfId="3919" priority="4461" operator="lessThan">
      <formula>0</formula>
    </cfRule>
  </conditionalFormatting>
  <conditionalFormatting sqref="D11">
    <cfRule type="cellIs" dxfId="3918" priority="4460" operator="lessThan">
      <formula>0</formula>
    </cfRule>
  </conditionalFormatting>
  <conditionalFormatting sqref="D11">
    <cfRule type="cellIs" dxfId="3917" priority="4459" operator="lessThan">
      <formula>0</formula>
    </cfRule>
  </conditionalFormatting>
  <conditionalFormatting sqref="D12">
    <cfRule type="cellIs" dxfId="3916" priority="4458" operator="lessThan">
      <formula>0</formula>
    </cfRule>
  </conditionalFormatting>
  <conditionalFormatting sqref="D11">
    <cfRule type="cellIs" dxfId="3915" priority="4457" operator="lessThan">
      <formula>0</formula>
    </cfRule>
  </conditionalFormatting>
  <conditionalFormatting sqref="D11">
    <cfRule type="cellIs" dxfId="3914" priority="4456" operator="lessThan">
      <formula>0</formula>
    </cfRule>
  </conditionalFormatting>
  <conditionalFormatting sqref="D11">
    <cfRule type="cellIs" dxfId="3913" priority="4455" operator="lessThan">
      <formula>0</formula>
    </cfRule>
  </conditionalFormatting>
  <conditionalFormatting sqref="D11">
    <cfRule type="cellIs" dxfId="3912" priority="4454" operator="lessThan">
      <formula>0</formula>
    </cfRule>
  </conditionalFormatting>
  <conditionalFormatting sqref="D12">
    <cfRule type="cellIs" dxfId="3911" priority="4453" operator="lessThan">
      <formula>0</formula>
    </cfRule>
  </conditionalFormatting>
  <conditionalFormatting sqref="D11">
    <cfRule type="cellIs" dxfId="3910" priority="4452" operator="lessThan">
      <formula>0</formula>
    </cfRule>
  </conditionalFormatting>
  <conditionalFormatting sqref="D11">
    <cfRule type="cellIs" dxfId="3909" priority="4451" operator="lessThan">
      <formula>0</formula>
    </cfRule>
  </conditionalFormatting>
  <conditionalFormatting sqref="D11">
    <cfRule type="cellIs" dxfId="3908" priority="4450" operator="lessThan">
      <formula>0</formula>
    </cfRule>
  </conditionalFormatting>
  <conditionalFormatting sqref="D11">
    <cfRule type="cellIs" dxfId="3907" priority="4449" operator="lessThan">
      <formula>0</formula>
    </cfRule>
  </conditionalFormatting>
  <conditionalFormatting sqref="D11">
    <cfRule type="cellIs" dxfId="3906" priority="4448" operator="lessThan">
      <formula>0</formula>
    </cfRule>
  </conditionalFormatting>
  <conditionalFormatting sqref="D12">
    <cfRule type="cellIs" dxfId="3905" priority="4447" operator="lessThan">
      <formula>0</formula>
    </cfRule>
  </conditionalFormatting>
  <conditionalFormatting sqref="D11">
    <cfRule type="cellIs" dxfId="3904" priority="4446" operator="lessThan">
      <formula>0</formula>
    </cfRule>
  </conditionalFormatting>
  <conditionalFormatting sqref="D11">
    <cfRule type="cellIs" dxfId="3903" priority="4445" operator="lessThan">
      <formula>0</formula>
    </cfRule>
  </conditionalFormatting>
  <conditionalFormatting sqref="D11">
    <cfRule type="cellIs" dxfId="3902" priority="4444" operator="lessThan">
      <formula>0</formula>
    </cfRule>
  </conditionalFormatting>
  <conditionalFormatting sqref="D11">
    <cfRule type="cellIs" dxfId="3901" priority="4443" operator="lessThan">
      <formula>0</formula>
    </cfRule>
  </conditionalFormatting>
  <conditionalFormatting sqref="D11">
    <cfRule type="cellIs" dxfId="3900" priority="4442" operator="lessThan">
      <formula>0</formula>
    </cfRule>
  </conditionalFormatting>
  <conditionalFormatting sqref="D11">
    <cfRule type="cellIs" dxfId="3899" priority="4441" operator="lessThan">
      <formula>0</formula>
    </cfRule>
  </conditionalFormatting>
  <conditionalFormatting sqref="D12">
    <cfRule type="cellIs" dxfId="3898" priority="4440" operator="lessThan">
      <formula>0</formula>
    </cfRule>
  </conditionalFormatting>
  <conditionalFormatting sqref="D11">
    <cfRule type="cellIs" dxfId="3897" priority="4439" operator="lessThan">
      <formula>0</formula>
    </cfRule>
  </conditionalFormatting>
  <conditionalFormatting sqref="D11">
    <cfRule type="cellIs" dxfId="3896" priority="4438" operator="lessThan">
      <formula>0</formula>
    </cfRule>
  </conditionalFormatting>
  <conditionalFormatting sqref="D11">
    <cfRule type="cellIs" dxfId="3895" priority="4437" operator="lessThan">
      <formula>0</formula>
    </cfRule>
  </conditionalFormatting>
  <conditionalFormatting sqref="D11">
    <cfRule type="cellIs" dxfId="3894" priority="4436" operator="lessThan">
      <formula>0</formula>
    </cfRule>
  </conditionalFormatting>
  <conditionalFormatting sqref="D11">
    <cfRule type="cellIs" dxfId="3893" priority="4435" operator="lessThan">
      <formula>0</formula>
    </cfRule>
  </conditionalFormatting>
  <conditionalFormatting sqref="D11">
    <cfRule type="cellIs" dxfId="3892" priority="4434" operator="lessThan">
      <formula>0</formula>
    </cfRule>
  </conditionalFormatting>
  <conditionalFormatting sqref="D11">
    <cfRule type="cellIs" dxfId="3891" priority="4433" operator="lessThan">
      <formula>0</formula>
    </cfRule>
  </conditionalFormatting>
  <conditionalFormatting sqref="D12">
    <cfRule type="cellIs" dxfId="3890" priority="4432" operator="lessThan">
      <formula>0</formula>
    </cfRule>
  </conditionalFormatting>
  <conditionalFormatting sqref="D11">
    <cfRule type="cellIs" dxfId="3889" priority="4431" operator="lessThan">
      <formula>0</formula>
    </cfRule>
  </conditionalFormatting>
  <conditionalFormatting sqref="D11">
    <cfRule type="cellIs" dxfId="3888" priority="4430" operator="lessThan">
      <formula>0</formula>
    </cfRule>
  </conditionalFormatting>
  <conditionalFormatting sqref="D11">
    <cfRule type="cellIs" dxfId="3887" priority="4429" operator="lessThan">
      <formula>0</formula>
    </cfRule>
  </conditionalFormatting>
  <conditionalFormatting sqref="D11">
    <cfRule type="cellIs" dxfId="3886" priority="4428" operator="lessThan">
      <formula>0</formula>
    </cfRule>
  </conditionalFormatting>
  <conditionalFormatting sqref="D11">
    <cfRule type="cellIs" dxfId="3885" priority="4427" operator="lessThan">
      <formula>0</formula>
    </cfRule>
  </conditionalFormatting>
  <conditionalFormatting sqref="D11">
    <cfRule type="cellIs" dxfId="3884" priority="4426" operator="lessThan">
      <formula>0</formula>
    </cfRule>
  </conditionalFormatting>
  <conditionalFormatting sqref="D11">
    <cfRule type="cellIs" dxfId="3883" priority="4425" operator="lessThan">
      <formula>0</formula>
    </cfRule>
  </conditionalFormatting>
  <conditionalFormatting sqref="D11">
    <cfRule type="cellIs" dxfId="3882" priority="4424" operator="lessThan">
      <formula>0</formula>
    </cfRule>
  </conditionalFormatting>
  <conditionalFormatting sqref="D12">
    <cfRule type="cellIs" dxfId="3881" priority="4423" operator="lessThan">
      <formula>0</formula>
    </cfRule>
  </conditionalFormatting>
  <conditionalFormatting sqref="D12">
    <cfRule type="cellIs" dxfId="3880" priority="4422" operator="lessThan">
      <formula>0</formula>
    </cfRule>
  </conditionalFormatting>
  <conditionalFormatting sqref="D11">
    <cfRule type="cellIs" dxfId="3879" priority="4421" operator="lessThan">
      <formula>0</formula>
    </cfRule>
  </conditionalFormatting>
  <conditionalFormatting sqref="D12">
    <cfRule type="cellIs" dxfId="3878" priority="4420" operator="lessThan">
      <formula>0</formula>
    </cfRule>
  </conditionalFormatting>
  <conditionalFormatting sqref="D11">
    <cfRule type="cellIs" dxfId="3877" priority="4419" operator="lessThan">
      <formula>0</formula>
    </cfRule>
  </conditionalFormatting>
  <conditionalFormatting sqref="D11">
    <cfRule type="cellIs" dxfId="3876" priority="4418" operator="lessThan">
      <formula>0</formula>
    </cfRule>
  </conditionalFormatting>
  <conditionalFormatting sqref="D12">
    <cfRule type="cellIs" dxfId="3875" priority="4417" operator="lessThan">
      <formula>0</formula>
    </cfRule>
  </conditionalFormatting>
  <conditionalFormatting sqref="D11">
    <cfRule type="cellIs" dxfId="3874" priority="4416" operator="lessThan">
      <formula>0</formula>
    </cfRule>
  </conditionalFormatting>
  <conditionalFormatting sqref="D11">
    <cfRule type="cellIs" dxfId="3873" priority="4415" operator="lessThan">
      <formula>0</formula>
    </cfRule>
  </conditionalFormatting>
  <conditionalFormatting sqref="D11">
    <cfRule type="cellIs" dxfId="3872" priority="4414" operator="lessThan">
      <formula>0</formula>
    </cfRule>
  </conditionalFormatting>
  <conditionalFormatting sqref="D12">
    <cfRule type="cellIs" dxfId="3871" priority="4413" operator="lessThan">
      <formula>0</formula>
    </cfRule>
  </conditionalFormatting>
  <conditionalFormatting sqref="D11">
    <cfRule type="cellIs" dxfId="3870" priority="4412" operator="lessThan">
      <formula>0</formula>
    </cfRule>
  </conditionalFormatting>
  <conditionalFormatting sqref="D11">
    <cfRule type="cellIs" dxfId="3869" priority="4411" operator="lessThan">
      <formula>0</formula>
    </cfRule>
  </conditionalFormatting>
  <conditionalFormatting sqref="D11">
    <cfRule type="cellIs" dxfId="3868" priority="4410" operator="lessThan">
      <formula>0</formula>
    </cfRule>
  </conditionalFormatting>
  <conditionalFormatting sqref="D11">
    <cfRule type="cellIs" dxfId="3867" priority="4409" operator="lessThan">
      <formula>0</formula>
    </cfRule>
  </conditionalFormatting>
  <conditionalFormatting sqref="D12">
    <cfRule type="cellIs" dxfId="3866" priority="4408" operator="lessThan">
      <formula>0</formula>
    </cfRule>
  </conditionalFormatting>
  <conditionalFormatting sqref="D11">
    <cfRule type="cellIs" dxfId="3865" priority="4407" operator="lessThan">
      <formula>0</formula>
    </cfRule>
  </conditionalFormatting>
  <conditionalFormatting sqref="D11">
    <cfRule type="cellIs" dxfId="3864" priority="4406" operator="lessThan">
      <formula>0</formula>
    </cfRule>
  </conditionalFormatting>
  <conditionalFormatting sqref="D11">
    <cfRule type="cellIs" dxfId="3863" priority="4405" operator="lessThan">
      <formula>0</formula>
    </cfRule>
  </conditionalFormatting>
  <conditionalFormatting sqref="D11">
    <cfRule type="cellIs" dxfId="3862" priority="4404" operator="lessThan">
      <formula>0</formula>
    </cfRule>
  </conditionalFormatting>
  <conditionalFormatting sqref="D11">
    <cfRule type="cellIs" dxfId="3861" priority="4403" operator="lessThan">
      <formula>0</formula>
    </cfRule>
  </conditionalFormatting>
  <conditionalFormatting sqref="D12">
    <cfRule type="cellIs" dxfId="3860" priority="4402" operator="lessThan">
      <formula>0</formula>
    </cfRule>
  </conditionalFormatting>
  <conditionalFormatting sqref="D11">
    <cfRule type="cellIs" dxfId="3859" priority="4401" operator="lessThan">
      <formula>0</formula>
    </cfRule>
  </conditionalFormatting>
  <conditionalFormatting sqref="D11">
    <cfRule type="cellIs" dxfId="3858" priority="4400" operator="lessThan">
      <formula>0</formula>
    </cfRule>
  </conditionalFormatting>
  <conditionalFormatting sqref="D11">
    <cfRule type="cellIs" dxfId="3857" priority="4399" operator="lessThan">
      <formula>0</formula>
    </cfRule>
  </conditionalFormatting>
  <conditionalFormatting sqref="D11">
    <cfRule type="cellIs" dxfId="3856" priority="4398" operator="lessThan">
      <formula>0</formula>
    </cfRule>
  </conditionalFormatting>
  <conditionalFormatting sqref="D11">
    <cfRule type="cellIs" dxfId="3855" priority="4397" operator="lessThan">
      <formula>0</formula>
    </cfRule>
  </conditionalFormatting>
  <conditionalFormatting sqref="D11">
    <cfRule type="cellIs" dxfId="3854" priority="4396" operator="lessThan">
      <formula>0</formula>
    </cfRule>
  </conditionalFormatting>
  <conditionalFormatting sqref="D12">
    <cfRule type="cellIs" dxfId="3853" priority="4395" operator="lessThan">
      <formula>0</formula>
    </cfRule>
  </conditionalFormatting>
  <conditionalFormatting sqref="D11">
    <cfRule type="cellIs" dxfId="3852" priority="4394" operator="lessThan">
      <formula>0</formula>
    </cfRule>
  </conditionalFormatting>
  <conditionalFormatting sqref="D11">
    <cfRule type="cellIs" dxfId="3851" priority="4393" operator="lessThan">
      <formula>0</formula>
    </cfRule>
  </conditionalFormatting>
  <conditionalFormatting sqref="D11">
    <cfRule type="cellIs" dxfId="3850" priority="4392" operator="lessThan">
      <formula>0</formula>
    </cfRule>
  </conditionalFormatting>
  <conditionalFormatting sqref="D11">
    <cfRule type="cellIs" dxfId="3849" priority="4391" operator="lessThan">
      <formula>0</formula>
    </cfRule>
  </conditionalFormatting>
  <conditionalFormatting sqref="D11">
    <cfRule type="cellIs" dxfId="3848" priority="4390" operator="lessThan">
      <formula>0</formula>
    </cfRule>
  </conditionalFormatting>
  <conditionalFormatting sqref="D11">
    <cfRule type="cellIs" dxfId="3847" priority="4389" operator="lessThan">
      <formula>0</formula>
    </cfRule>
  </conditionalFormatting>
  <conditionalFormatting sqref="D11">
    <cfRule type="cellIs" dxfId="3846" priority="4388" operator="lessThan">
      <formula>0</formula>
    </cfRule>
  </conditionalFormatting>
  <conditionalFormatting sqref="D12">
    <cfRule type="cellIs" dxfId="3845" priority="4387" operator="lessThan">
      <formula>0</formula>
    </cfRule>
  </conditionalFormatting>
  <conditionalFormatting sqref="D11">
    <cfRule type="cellIs" dxfId="3844" priority="4386" operator="lessThan">
      <formula>0</formula>
    </cfRule>
  </conditionalFormatting>
  <conditionalFormatting sqref="D11">
    <cfRule type="cellIs" dxfId="3843" priority="4385" operator="lessThan">
      <formula>0</formula>
    </cfRule>
  </conditionalFormatting>
  <conditionalFormatting sqref="D11">
    <cfRule type="cellIs" dxfId="3842" priority="4384" operator="lessThan">
      <formula>0</formula>
    </cfRule>
  </conditionalFormatting>
  <conditionalFormatting sqref="D11">
    <cfRule type="cellIs" dxfId="3841" priority="4383" operator="lessThan">
      <formula>0</formula>
    </cfRule>
  </conditionalFormatting>
  <conditionalFormatting sqref="D11">
    <cfRule type="cellIs" dxfId="3840" priority="4382" operator="lessThan">
      <formula>0</formula>
    </cfRule>
  </conditionalFormatting>
  <conditionalFormatting sqref="D11">
    <cfRule type="cellIs" dxfId="3839" priority="4381" operator="lessThan">
      <formula>0</formula>
    </cfRule>
  </conditionalFormatting>
  <conditionalFormatting sqref="D11">
    <cfRule type="cellIs" dxfId="3838" priority="4380" operator="lessThan">
      <formula>0</formula>
    </cfRule>
  </conditionalFormatting>
  <conditionalFormatting sqref="D11">
    <cfRule type="cellIs" dxfId="3837" priority="4379" operator="lessThan">
      <formula>0</formula>
    </cfRule>
  </conditionalFormatting>
  <conditionalFormatting sqref="D12">
    <cfRule type="cellIs" dxfId="3836" priority="4378" operator="lessThan">
      <formula>0</formula>
    </cfRule>
  </conditionalFormatting>
  <conditionalFormatting sqref="D11">
    <cfRule type="cellIs" dxfId="3835" priority="4377" operator="lessThan">
      <formula>0</formula>
    </cfRule>
  </conditionalFormatting>
  <conditionalFormatting sqref="D11">
    <cfRule type="cellIs" dxfId="3834" priority="4376" operator="lessThan">
      <formula>0</formula>
    </cfRule>
  </conditionalFormatting>
  <conditionalFormatting sqref="D11">
    <cfRule type="cellIs" dxfId="3833" priority="4375" operator="lessThan">
      <formula>0</formula>
    </cfRule>
  </conditionalFormatting>
  <conditionalFormatting sqref="D11">
    <cfRule type="cellIs" dxfId="3832" priority="4374" operator="lessThan">
      <formula>0</formula>
    </cfRule>
  </conditionalFormatting>
  <conditionalFormatting sqref="D11">
    <cfRule type="cellIs" dxfId="3831" priority="4373" operator="lessThan">
      <formula>0</formula>
    </cfRule>
  </conditionalFormatting>
  <conditionalFormatting sqref="D11">
    <cfRule type="cellIs" dxfId="3830" priority="4372" operator="lessThan">
      <formula>0</formula>
    </cfRule>
  </conditionalFormatting>
  <conditionalFormatting sqref="D11">
    <cfRule type="cellIs" dxfId="3829" priority="4371" operator="lessThan">
      <formula>0</formula>
    </cfRule>
  </conditionalFormatting>
  <conditionalFormatting sqref="D11">
    <cfRule type="cellIs" dxfId="3828" priority="4370" operator="lessThan">
      <formula>0</formula>
    </cfRule>
  </conditionalFormatting>
  <conditionalFormatting sqref="D11">
    <cfRule type="cellIs" dxfId="3827" priority="4369" operator="lessThan">
      <formula>0</formula>
    </cfRule>
  </conditionalFormatting>
  <conditionalFormatting sqref="D13">
    <cfRule type="cellIs" dxfId="3826" priority="4368" operator="lessThan">
      <formula>0</formula>
    </cfRule>
  </conditionalFormatting>
  <conditionalFormatting sqref="E13">
    <cfRule type="cellIs" dxfId="3825" priority="4367" operator="lessThan">
      <formula>0</formula>
    </cfRule>
  </conditionalFormatting>
  <conditionalFormatting sqref="D13">
    <cfRule type="cellIs" dxfId="3824" priority="4366" operator="lessThan">
      <formula>0</formula>
    </cfRule>
  </conditionalFormatting>
  <conditionalFormatting sqref="D13">
    <cfRule type="cellIs" dxfId="3823" priority="4365" operator="lessThan">
      <formula>0</formula>
    </cfRule>
  </conditionalFormatting>
  <conditionalFormatting sqref="D13">
    <cfRule type="cellIs" dxfId="3822" priority="4364" operator="lessThan">
      <formula>0</formula>
    </cfRule>
  </conditionalFormatting>
  <conditionalFormatting sqref="D13">
    <cfRule type="cellIs" dxfId="3821" priority="4363" operator="lessThan">
      <formula>0</formula>
    </cfRule>
  </conditionalFormatting>
  <conditionalFormatting sqref="D13">
    <cfRule type="cellIs" dxfId="3820" priority="4362" operator="lessThan">
      <formula>0</formula>
    </cfRule>
  </conditionalFormatting>
  <conditionalFormatting sqref="D13">
    <cfRule type="cellIs" dxfId="3819" priority="4361" operator="lessThan">
      <formula>0</formula>
    </cfRule>
  </conditionalFormatting>
  <conditionalFormatting sqref="D13">
    <cfRule type="cellIs" dxfId="3818" priority="4360" operator="lessThan">
      <formula>0</formula>
    </cfRule>
  </conditionalFormatting>
  <conditionalFormatting sqref="D13">
    <cfRule type="cellIs" dxfId="3817" priority="4359" operator="lessThan">
      <formula>0</formula>
    </cfRule>
  </conditionalFormatting>
  <conditionalFormatting sqref="D13">
    <cfRule type="cellIs" dxfId="3816" priority="4358" operator="lessThan">
      <formula>0</formula>
    </cfRule>
  </conditionalFormatting>
  <conditionalFormatting sqref="D13">
    <cfRule type="cellIs" dxfId="3815" priority="4357" operator="lessThan">
      <formula>0</formula>
    </cfRule>
  </conditionalFormatting>
  <conditionalFormatting sqref="D13">
    <cfRule type="cellIs" dxfId="3814" priority="4356" operator="lessThan">
      <formula>0</formula>
    </cfRule>
  </conditionalFormatting>
  <conditionalFormatting sqref="D13">
    <cfRule type="cellIs" dxfId="3813" priority="4355" operator="lessThan">
      <formula>0</formula>
    </cfRule>
  </conditionalFormatting>
  <conditionalFormatting sqref="D13">
    <cfRule type="cellIs" dxfId="3812" priority="4354" operator="lessThan">
      <formula>0</formula>
    </cfRule>
  </conditionalFormatting>
  <conditionalFormatting sqref="D13">
    <cfRule type="cellIs" dxfId="3811" priority="4353" operator="lessThan">
      <formula>0</formula>
    </cfRule>
  </conditionalFormatting>
  <conditionalFormatting sqref="D13">
    <cfRule type="cellIs" dxfId="3810" priority="4352" operator="lessThan">
      <formula>0</formula>
    </cfRule>
  </conditionalFormatting>
  <conditionalFormatting sqref="D13">
    <cfRule type="cellIs" dxfId="3809" priority="4351" operator="lessThan">
      <formula>0</formula>
    </cfRule>
  </conditionalFormatting>
  <conditionalFormatting sqref="D13">
    <cfRule type="cellIs" dxfId="3808" priority="4350" operator="lessThan">
      <formula>0</formula>
    </cfRule>
  </conditionalFormatting>
  <conditionalFormatting sqref="D13">
    <cfRule type="cellIs" dxfId="3807" priority="4349" operator="lessThan">
      <formula>0</formula>
    </cfRule>
  </conditionalFormatting>
  <conditionalFormatting sqref="D13">
    <cfRule type="cellIs" dxfId="3806" priority="4348" operator="lessThan">
      <formula>0</formula>
    </cfRule>
  </conditionalFormatting>
  <conditionalFormatting sqref="D13">
    <cfRule type="cellIs" dxfId="3805" priority="4347" operator="lessThan">
      <formula>0</formula>
    </cfRule>
  </conditionalFormatting>
  <conditionalFormatting sqref="D13">
    <cfRule type="cellIs" dxfId="3804" priority="4346" operator="lessThan">
      <formula>0</formula>
    </cfRule>
  </conditionalFormatting>
  <conditionalFormatting sqref="D13">
    <cfRule type="cellIs" dxfId="3803" priority="4345" operator="lessThan">
      <formula>0</formula>
    </cfRule>
  </conditionalFormatting>
  <conditionalFormatting sqref="D13">
    <cfRule type="cellIs" dxfId="3802" priority="4344" operator="lessThan">
      <formula>0</formula>
    </cfRule>
  </conditionalFormatting>
  <conditionalFormatting sqref="D13">
    <cfRule type="cellIs" dxfId="3801" priority="4343" operator="lessThan">
      <formula>0</formula>
    </cfRule>
  </conditionalFormatting>
  <conditionalFormatting sqref="D13">
    <cfRule type="cellIs" dxfId="3800" priority="4342" operator="lessThan">
      <formula>0</formula>
    </cfRule>
  </conditionalFormatting>
  <conditionalFormatting sqref="D13">
    <cfRule type="cellIs" dxfId="3799" priority="4341" operator="lessThan">
      <formula>0</formula>
    </cfRule>
  </conditionalFormatting>
  <conditionalFormatting sqref="D13">
    <cfRule type="cellIs" dxfId="3798" priority="4340" operator="lessThan">
      <formula>0</formula>
    </cfRule>
  </conditionalFormatting>
  <conditionalFormatting sqref="D13">
    <cfRule type="cellIs" dxfId="3797" priority="4339" operator="lessThan">
      <formula>0</formula>
    </cfRule>
  </conditionalFormatting>
  <conditionalFormatting sqref="D13">
    <cfRule type="cellIs" dxfId="3796" priority="4338" operator="lessThan">
      <formula>0</formula>
    </cfRule>
  </conditionalFormatting>
  <conditionalFormatting sqref="D13">
    <cfRule type="cellIs" dxfId="3795" priority="4337" operator="lessThan">
      <formula>0</formula>
    </cfRule>
  </conditionalFormatting>
  <conditionalFormatting sqref="D13">
    <cfRule type="cellIs" dxfId="3794" priority="4336" operator="lessThan">
      <formula>0</formula>
    </cfRule>
  </conditionalFormatting>
  <conditionalFormatting sqref="D13">
    <cfRule type="cellIs" dxfId="3793" priority="4335" operator="lessThan">
      <formula>0</formula>
    </cfRule>
  </conditionalFormatting>
  <conditionalFormatting sqref="D13">
    <cfRule type="cellIs" dxfId="3792" priority="4334" operator="lessThan">
      <formula>0</formula>
    </cfRule>
  </conditionalFormatting>
  <conditionalFormatting sqref="D13">
    <cfRule type="cellIs" dxfId="3791" priority="4333" operator="lessThan">
      <formula>0</formula>
    </cfRule>
  </conditionalFormatting>
  <conditionalFormatting sqref="D13">
    <cfRule type="cellIs" dxfId="3790" priority="4332" operator="lessThan">
      <formula>0</formula>
    </cfRule>
  </conditionalFormatting>
  <conditionalFormatting sqref="D13">
    <cfRule type="cellIs" dxfId="3789" priority="4331" operator="lessThan">
      <formula>0</formula>
    </cfRule>
  </conditionalFormatting>
  <conditionalFormatting sqref="D13">
    <cfRule type="cellIs" dxfId="3788" priority="4330" operator="lessThan">
      <formula>0</formula>
    </cfRule>
  </conditionalFormatting>
  <conditionalFormatting sqref="D13">
    <cfRule type="cellIs" dxfId="3787" priority="4329" operator="lessThan">
      <formula>0</formula>
    </cfRule>
  </conditionalFormatting>
  <conditionalFormatting sqref="D13">
    <cfRule type="cellIs" dxfId="3786" priority="4328" operator="lessThan">
      <formula>0</formula>
    </cfRule>
  </conditionalFormatting>
  <conditionalFormatting sqref="D13">
    <cfRule type="cellIs" dxfId="3785" priority="4327" operator="lessThan">
      <formula>0</formula>
    </cfRule>
  </conditionalFormatting>
  <conditionalFormatting sqref="D13">
    <cfRule type="cellIs" dxfId="3784" priority="4326" operator="lessThan">
      <formula>0</formula>
    </cfRule>
  </conditionalFormatting>
  <conditionalFormatting sqref="D13">
    <cfRule type="cellIs" dxfId="3783" priority="4325" operator="lessThan">
      <formula>0</formula>
    </cfRule>
  </conditionalFormatting>
  <conditionalFormatting sqref="D13">
    <cfRule type="cellIs" dxfId="3782" priority="4324" operator="lessThan">
      <formula>0</formula>
    </cfRule>
  </conditionalFormatting>
  <conditionalFormatting sqref="D13">
    <cfRule type="cellIs" dxfId="3781" priority="4323" operator="lessThan">
      <formula>0</formula>
    </cfRule>
  </conditionalFormatting>
  <conditionalFormatting sqref="D13">
    <cfRule type="cellIs" dxfId="3780" priority="4322" operator="lessThan">
      <formula>0</formula>
    </cfRule>
  </conditionalFormatting>
  <conditionalFormatting sqref="D13">
    <cfRule type="cellIs" dxfId="3779" priority="4321" operator="lessThan">
      <formula>0</formula>
    </cfRule>
  </conditionalFormatting>
  <conditionalFormatting sqref="D13">
    <cfRule type="cellIs" dxfId="3778" priority="4320" operator="lessThan">
      <formula>0</formula>
    </cfRule>
  </conditionalFormatting>
  <conditionalFormatting sqref="D13">
    <cfRule type="cellIs" dxfId="3777" priority="4319" operator="lessThan">
      <formula>0</formula>
    </cfRule>
  </conditionalFormatting>
  <conditionalFormatting sqref="D13">
    <cfRule type="cellIs" dxfId="3776" priority="4318" operator="lessThan">
      <formula>0</formula>
    </cfRule>
  </conditionalFormatting>
  <conditionalFormatting sqref="D13">
    <cfRule type="cellIs" dxfId="3775" priority="4317" operator="lessThan">
      <formula>0</formula>
    </cfRule>
  </conditionalFormatting>
  <conditionalFormatting sqref="D13">
    <cfRule type="cellIs" dxfId="3774" priority="4316" operator="lessThan">
      <formula>0</formula>
    </cfRule>
  </conditionalFormatting>
  <conditionalFormatting sqref="D13">
    <cfRule type="cellIs" dxfId="3773" priority="4315" operator="lessThan">
      <formula>0</formula>
    </cfRule>
  </conditionalFormatting>
  <conditionalFormatting sqref="D13">
    <cfRule type="cellIs" dxfId="3772" priority="4314" operator="lessThan">
      <formula>0</formula>
    </cfRule>
  </conditionalFormatting>
  <conditionalFormatting sqref="D13">
    <cfRule type="cellIs" dxfId="3771" priority="4313" operator="lessThan">
      <formula>0</formula>
    </cfRule>
  </conditionalFormatting>
  <conditionalFormatting sqref="D13">
    <cfRule type="cellIs" dxfId="3770" priority="4312" operator="lessThan">
      <formula>0</formula>
    </cfRule>
  </conditionalFormatting>
  <conditionalFormatting sqref="D13">
    <cfRule type="cellIs" dxfId="3769" priority="4311" operator="lessThan">
      <formula>0</formula>
    </cfRule>
  </conditionalFormatting>
  <conditionalFormatting sqref="D13">
    <cfRule type="cellIs" dxfId="3768" priority="4310" operator="lessThan">
      <formula>0</formula>
    </cfRule>
  </conditionalFormatting>
  <conditionalFormatting sqref="D13">
    <cfRule type="cellIs" dxfId="3767" priority="4309" operator="lessThan">
      <formula>0</formula>
    </cfRule>
  </conditionalFormatting>
  <conditionalFormatting sqref="D13">
    <cfRule type="cellIs" dxfId="3766" priority="4308" operator="lessThan">
      <formula>0</formula>
    </cfRule>
  </conditionalFormatting>
  <conditionalFormatting sqref="D13">
    <cfRule type="cellIs" dxfId="3765" priority="4307" operator="lessThan">
      <formula>0</formula>
    </cfRule>
  </conditionalFormatting>
  <conditionalFormatting sqref="D13">
    <cfRule type="cellIs" dxfId="3764" priority="4306" operator="lessThan">
      <formula>0</formula>
    </cfRule>
  </conditionalFormatting>
  <conditionalFormatting sqref="D13">
    <cfRule type="cellIs" dxfId="3763" priority="4305" operator="lessThan">
      <formula>0</formula>
    </cfRule>
  </conditionalFormatting>
  <conditionalFormatting sqref="D13">
    <cfRule type="cellIs" dxfId="3762" priority="4304" operator="lessThan">
      <formula>0</formula>
    </cfRule>
  </conditionalFormatting>
  <conditionalFormatting sqref="D13">
    <cfRule type="cellIs" dxfId="3761" priority="4303" operator="lessThan">
      <formula>0</formula>
    </cfRule>
  </conditionalFormatting>
  <conditionalFormatting sqref="D13">
    <cfRule type="cellIs" dxfId="3760" priority="4302" operator="lessThan">
      <formula>0</formula>
    </cfRule>
  </conditionalFormatting>
  <conditionalFormatting sqref="D13">
    <cfRule type="cellIs" dxfId="3759" priority="4301" operator="lessThan">
      <formula>0</formula>
    </cfRule>
  </conditionalFormatting>
  <conditionalFormatting sqref="D13">
    <cfRule type="cellIs" dxfId="3758" priority="4300" operator="lessThan">
      <formula>0</formula>
    </cfRule>
  </conditionalFormatting>
  <conditionalFormatting sqref="D13">
    <cfRule type="cellIs" dxfId="3757" priority="4299" operator="lessThan">
      <formula>0</formula>
    </cfRule>
  </conditionalFormatting>
  <conditionalFormatting sqref="D13">
    <cfRule type="cellIs" dxfId="3756" priority="4298" operator="lessThan">
      <formula>0</formula>
    </cfRule>
  </conditionalFormatting>
  <conditionalFormatting sqref="D13">
    <cfRule type="cellIs" dxfId="3755" priority="4297" operator="lessThan">
      <formula>0</formula>
    </cfRule>
  </conditionalFormatting>
  <conditionalFormatting sqref="D13">
    <cfRule type="cellIs" dxfId="3754" priority="4296" operator="lessThan">
      <formula>0</formula>
    </cfRule>
  </conditionalFormatting>
  <conditionalFormatting sqref="D13">
    <cfRule type="cellIs" dxfId="3753" priority="4295" operator="lessThan">
      <formula>0</formula>
    </cfRule>
  </conditionalFormatting>
  <conditionalFormatting sqref="D13">
    <cfRule type="cellIs" dxfId="3752" priority="4294" operator="lessThan">
      <formula>0</formula>
    </cfRule>
  </conditionalFormatting>
  <conditionalFormatting sqref="D13">
    <cfRule type="cellIs" dxfId="3751" priority="4293" operator="lessThan">
      <formula>0</formula>
    </cfRule>
  </conditionalFormatting>
  <conditionalFormatting sqref="D13">
    <cfRule type="cellIs" dxfId="3750" priority="4292" operator="lessThan">
      <formula>0</formula>
    </cfRule>
  </conditionalFormatting>
  <conditionalFormatting sqref="D13">
    <cfRule type="cellIs" dxfId="3749" priority="4291" operator="lessThan">
      <formula>0</formula>
    </cfRule>
  </conditionalFormatting>
  <conditionalFormatting sqref="D13">
    <cfRule type="cellIs" dxfId="3748" priority="4290" operator="lessThan">
      <formula>0</formula>
    </cfRule>
  </conditionalFormatting>
  <conditionalFormatting sqref="D13">
    <cfRule type="cellIs" dxfId="3747" priority="4289" operator="lessThan">
      <formula>0</formula>
    </cfRule>
  </conditionalFormatting>
  <conditionalFormatting sqref="D13">
    <cfRule type="cellIs" dxfId="3746" priority="4288" operator="lessThan">
      <formula>0</formula>
    </cfRule>
  </conditionalFormatting>
  <conditionalFormatting sqref="D13">
    <cfRule type="cellIs" dxfId="3745" priority="4287" operator="lessThan">
      <formula>0</formula>
    </cfRule>
  </conditionalFormatting>
  <conditionalFormatting sqref="D13">
    <cfRule type="cellIs" dxfId="3744" priority="4286" operator="lessThan">
      <formula>0</formula>
    </cfRule>
  </conditionalFormatting>
  <conditionalFormatting sqref="D13">
    <cfRule type="cellIs" dxfId="3743" priority="4285" operator="lessThan">
      <formula>0</formula>
    </cfRule>
  </conditionalFormatting>
  <conditionalFormatting sqref="D13">
    <cfRule type="cellIs" dxfId="3742" priority="4284" operator="lessThan">
      <formula>0</formula>
    </cfRule>
  </conditionalFormatting>
  <conditionalFormatting sqref="D13">
    <cfRule type="cellIs" dxfId="3741" priority="4283" operator="lessThan">
      <formula>0</formula>
    </cfRule>
  </conditionalFormatting>
  <conditionalFormatting sqref="D13">
    <cfRule type="cellIs" dxfId="3740" priority="4282" operator="lessThan">
      <formula>0</formula>
    </cfRule>
  </conditionalFormatting>
  <conditionalFormatting sqref="D13">
    <cfRule type="cellIs" dxfId="3739" priority="4281" operator="lessThan">
      <formula>0</formula>
    </cfRule>
  </conditionalFormatting>
  <conditionalFormatting sqref="D13">
    <cfRule type="cellIs" dxfId="3738" priority="4280" operator="lessThan">
      <formula>0</formula>
    </cfRule>
  </conditionalFormatting>
  <conditionalFormatting sqref="D13">
    <cfRule type="cellIs" dxfId="3737" priority="4279" operator="lessThan">
      <formula>0</formula>
    </cfRule>
  </conditionalFormatting>
  <conditionalFormatting sqref="D13">
    <cfRule type="cellIs" dxfId="3736" priority="4278" operator="lessThan">
      <formula>0</formula>
    </cfRule>
  </conditionalFormatting>
  <conditionalFormatting sqref="D13">
    <cfRule type="cellIs" dxfId="3735" priority="4277" operator="lessThan">
      <formula>0</formula>
    </cfRule>
  </conditionalFormatting>
  <conditionalFormatting sqref="D13">
    <cfRule type="cellIs" dxfId="3734" priority="4276" operator="lessThan">
      <formula>0</formula>
    </cfRule>
  </conditionalFormatting>
  <conditionalFormatting sqref="D13">
    <cfRule type="cellIs" dxfId="3733" priority="4275" operator="lessThan">
      <formula>0</formula>
    </cfRule>
  </conditionalFormatting>
  <conditionalFormatting sqref="D13">
    <cfRule type="cellIs" dxfId="3732" priority="4274" operator="lessThan">
      <formula>0</formula>
    </cfRule>
  </conditionalFormatting>
  <conditionalFormatting sqref="D13">
    <cfRule type="cellIs" dxfId="3731" priority="4273" operator="lessThan">
      <formula>0</formula>
    </cfRule>
  </conditionalFormatting>
  <conditionalFormatting sqref="D13">
    <cfRule type="cellIs" dxfId="3730" priority="4272" operator="lessThan">
      <formula>0</formula>
    </cfRule>
  </conditionalFormatting>
  <conditionalFormatting sqref="D13">
    <cfRule type="cellIs" dxfId="3729" priority="4271" operator="lessThan">
      <formula>0</formula>
    </cfRule>
  </conditionalFormatting>
  <conditionalFormatting sqref="D13">
    <cfRule type="cellIs" dxfId="3728" priority="4270" operator="lessThan">
      <formula>0</formula>
    </cfRule>
  </conditionalFormatting>
  <conditionalFormatting sqref="D13">
    <cfRule type="cellIs" dxfId="3727" priority="4269" operator="lessThan">
      <formula>0</formula>
    </cfRule>
  </conditionalFormatting>
  <conditionalFormatting sqref="D13">
    <cfRule type="cellIs" dxfId="3726" priority="4268" operator="lessThan">
      <formula>0</formula>
    </cfRule>
  </conditionalFormatting>
  <conditionalFormatting sqref="D13">
    <cfRule type="cellIs" dxfId="3725" priority="4267" operator="lessThan">
      <formula>0</formula>
    </cfRule>
  </conditionalFormatting>
  <conditionalFormatting sqref="D13">
    <cfRule type="cellIs" dxfId="3724" priority="4266" operator="lessThan">
      <formula>0</formula>
    </cfRule>
  </conditionalFormatting>
  <conditionalFormatting sqref="D13">
    <cfRule type="cellIs" dxfId="3723" priority="4265" operator="lessThan">
      <formula>0</formula>
    </cfRule>
  </conditionalFormatting>
  <conditionalFormatting sqref="D13">
    <cfRule type="cellIs" dxfId="3722" priority="4264" operator="lessThan">
      <formula>0</formula>
    </cfRule>
  </conditionalFormatting>
  <conditionalFormatting sqref="D13">
    <cfRule type="cellIs" dxfId="3721" priority="4263" operator="lessThan">
      <formula>0</formula>
    </cfRule>
  </conditionalFormatting>
  <conditionalFormatting sqref="D13">
    <cfRule type="cellIs" dxfId="3720" priority="4262" operator="lessThan">
      <formula>0</formula>
    </cfRule>
  </conditionalFormatting>
  <conditionalFormatting sqref="D13">
    <cfRule type="cellIs" dxfId="3719" priority="4261" operator="lessThan">
      <formula>0</formula>
    </cfRule>
  </conditionalFormatting>
  <conditionalFormatting sqref="D13">
    <cfRule type="cellIs" dxfId="3718" priority="4260" operator="lessThan">
      <formula>0</formula>
    </cfRule>
  </conditionalFormatting>
  <conditionalFormatting sqref="D13">
    <cfRule type="cellIs" dxfId="3717" priority="4259" operator="lessThan">
      <formula>0</formula>
    </cfRule>
  </conditionalFormatting>
  <conditionalFormatting sqref="D13">
    <cfRule type="cellIs" dxfId="3716" priority="4258" operator="lessThan">
      <formula>0</formula>
    </cfRule>
  </conditionalFormatting>
  <conditionalFormatting sqref="D13">
    <cfRule type="cellIs" dxfId="3715" priority="4257" operator="lessThan">
      <formula>0</formula>
    </cfRule>
  </conditionalFormatting>
  <conditionalFormatting sqref="D13">
    <cfRule type="cellIs" dxfId="3714" priority="4256" operator="lessThan">
      <formula>0</formula>
    </cfRule>
  </conditionalFormatting>
  <conditionalFormatting sqref="D13">
    <cfRule type="cellIs" dxfId="3713" priority="4255" operator="lessThan">
      <formula>0</formula>
    </cfRule>
  </conditionalFormatting>
  <conditionalFormatting sqref="D13">
    <cfRule type="cellIs" dxfId="3712" priority="4254" operator="lessThan">
      <formula>0</formula>
    </cfRule>
  </conditionalFormatting>
  <conditionalFormatting sqref="D13">
    <cfRule type="cellIs" dxfId="3711" priority="4253" operator="lessThan">
      <formula>0</formula>
    </cfRule>
  </conditionalFormatting>
  <conditionalFormatting sqref="D13">
    <cfRule type="cellIs" dxfId="3710" priority="4252" operator="lessThan">
      <formula>0</formula>
    </cfRule>
  </conditionalFormatting>
  <conditionalFormatting sqref="D13">
    <cfRule type="cellIs" dxfId="3709" priority="4251" operator="lessThan">
      <formula>0</formula>
    </cfRule>
  </conditionalFormatting>
  <conditionalFormatting sqref="D13">
    <cfRule type="cellIs" dxfId="3708" priority="4250" operator="lessThan">
      <formula>0</formula>
    </cfRule>
  </conditionalFormatting>
  <conditionalFormatting sqref="D13">
    <cfRule type="cellIs" dxfId="3707" priority="4249" operator="lessThan">
      <formula>0</formula>
    </cfRule>
  </conditionalFormatting>
  <conditionalFormatting sqref="D13">
    <cfRule type="cellIs" dxfId="3706" priority="4248" operator="lessThan">
      <formula>0</formula>
    </cfRule>
  </conditionalFormatting>
  <conditionalFormatting sqref="D13">
    <cfRule type="cellIs" dxfId="3705" priority="4247" operator="lessThan">
      <formula>0</formula>
    </cfRule>
  </conditionalFormatting>
  <conditionalFormatting sqref="D13">
    <cfRule type="cellIs" dxfId="3704" priority="4246" operator="lessThan">
      <formula>0</formula>
    </cfRule>
  </conditionalFormatting>
  <conditionalFormatting sqref="D13">
    <cfRule type="cellIs" dxfId="3703" priority="4245" operator="lessThan">
      <formula>0</formula>
    </cfRule>
  </conditionalFormatting>
  <conditionalFormatting sqref="D13">
    <cfRule type="cellIs" dxfId="3702" priority="4244" operator="lessThan">
      <formula>0</formula>
    </cfRule>
  </conditionalFormatting>
  <conditionalFormatting sqref="D13">
    <cfRule type="cellIs" dxfId="3701" priority="4243" operator="lessThan">
      <formula>0</formula>
    </cfRule>
  </conditionalFormatting>
  <conditionalFormatting sqref="D13">
    <cfRule type="cellIs" dxfId="3700" priority="4242" operator="lessThan">
      <formula>0</formula>
    </cfRule>
  </conditionalFormatting>
  <conditionalFormatting sqref="D13">
    <cfRule type="cellIs" dxfId="3699" priority="4241" operator="lessThan">
      <formula>0</formula>
    </cfRule>
  </conditionalFormatting>
  <conditionalFormatting sqref="D13">
    <cfRule type="cellIs" dxfId="3698" priority="4240" operator="lessThan">
      <formula>0</formula>
    </cfRule>
  </conditionalFormatting>
  <conditionalFormatting sqref="D13">
    <cfRule type="cellIs" dxfId="3697" priority="4239" operator="lessThan">
      <formula>0</formula>
    </cfRule>
  </conditionalFormatting>
  <conditionalFormatting sqref="D13">
    <cfRule type="cellIs" dxfId="3696" priority="4238" operator="lessThan">
      <formula>0</formula>
    </cfRule>
  </conditionalFormatting>
  <conditionalFormatting sqref="D13">
    <cfRule type="cellIs" dxfId="3695" priority="4237" operator="lessThan">
      <formula>0</formula>
    </cfRule>
  </conditionalFormatting>
  <conditionalFormatting sqref="D13">
    <cfRule type="cellIs" dxfId="3694" priority="4236" operator="lessThan">
      <formula>0</formula>
    </cfRule>
  </conditionalFormatting>
  <conditionalFormatting sqref="D13">
    <cfRule type="cellIs" dxfId="3693" priority="4235" operator="lessThan">
      <formula>0</formula>
    </cfRule>
  </conditionalFormatting>
  <conditionalFormatting sqref="D13">
    <cfRule type="cellIs" dxfId="3692" priority="4234" operator="lessThan">
      <formula>0</formula>
    </cfRule>
  </conditionalFormatting>
  <conditionalFormatting sqref="D13">
    <cfRule type="cellIs" dxfId="3691" priority="4233" operator="lessThan">
      <formula>0</formula>
    </cfRule>
  </conditionalFormatting>
  <conditionalFormatting sqref="D13">
    <cfRule type="cellIs" dxfId="3690" priority="4232" operator="lessThan">
      <formula>0</formula>
    </cfRule>
  </conditionalFormatting>
  <conditionalFormatting sqref="D13">
    <cfRule type="cellIs" dxfId="3689" priority="4231" operator="lessThan">
      <formula>0</formula>
    </cfRule>
  </conditionalFormatting>
  <conditionalFormatting sqref="D13">
    <cfRule type="cellIs" dxfId="3688" priority="4230" operator="lessThan">
      <formula>0</formula>
    </cfRule>
  </conditionalFormatting>
  <conditionalFormatting sqref="D13">
    <cfRule type="cellIs" dxfId="3687" priority="4229" operator="lessThan">
      <formula>0</formula>
    </cfRule>
  </conditionalFormatting>
  <conditionalFormatting sqref="D13">
    <cfRule type="cellIs" dxfId="3686" priority="4228" operator="lessThan">
      <formula>0</formula>
    </cfRule>
  </conditionalFormatting>
  <conditionalFormatting sqref="D13">
    <cfRule type="cellIs" dxfId="3685" priority="4227" operator="lessThan">
      <formula>0</formula>
    </cfRule>
  </conditionalFormatting>
  <conditionalFormatting sqref="D13">
    <cfRule type="cellIs" dxfId="3684" priority="4226" operator="lessThan">
      <formula>0</formula>
    </cfRule>
  </conditionalFormatting>
  <conditionalFormatting sqref="D13">
    <cfRule type="cellIs" dxfId="3683" priority="4225" operator="lessThan">
      <formula>0</formula>
    </cfRule>
  </conditionalFormatting>
  <conditionalFormatting sqref="D13">
    <cfRule type="cellIs" dxfId="3682" priority="4224" operator="lessThan">
      <formula>0</formula>
    </cfRule>
  </conditionalFormatting>
  <conditionalFormatting sqref="D13">
    <cfRule type="cellIs" dxfId="3681" priority="4223" operator="lessThan">
      <formula>0</formula>
    </cfRule>
  </conditionalFormatting>
  <conditionalFormatting sqref="D13">
    <cfRule type="cellIs" dxfId="3680" priority="4222" operator="lessThan">
      <formula>0</formula>
    </cfRule>
  </conditionalFormatting>
  <conditionalFormatting sqref="D13">
    <cfRule type="cellIs" dxfId="3679" priority="4221" operator="lessThan">
      <formula>0</formula>
    </cfRule>
  </conditionalFormatting>
  <conditionalFormatting sqref="D13">
    <cfRule type="cellIs" dxfId="3678" priority="4220" operator="lessThan">
      <formula>0</formula>
    </cfRule>
  </conditionalFormatting>
  <conditionalFormatting sqref="D13">
    <cfRule type="cellIs" dxfId="3677" priority="4219" operator="lessThan">
      <formula>0</formula>
    </cfRule>
  </conditionalFormatting>
  <conditionalFormatting sqref="D13">
    <cfRule type="cellIs" dxfId="3676" priority="4218" operator="lessThan">
      <formula>0</formula>
    </cfRule>
  </conditionalFormatting>
  <conditionalFormatting sqref="D13">
    <cfRule type="cellIs" dxfId="3675" priority="4217" operator="lessThan">
      <formula>0</formula>
    </cfRule>
  </conditionalFormatting>
  <conditionalFormatting sqref="D13">
    <cfRule type="cellIs" dxfId="3674" priority="4216" operator="lessThan">
      <formula>0</formula>
    </cfRule>
  </conditionalFormatting>
  <conditionalFormatting sqref="D13">
    <cfRule type="cellIs" dxfId="3673" priority="4215" operator="lessThan">
      <formula>0</formula>
    </cfRule>
  </conditionalFormatting>
  <conditionalFormatting sqref="D13">
    <cfRule type="cellIs" dxfId="3672" priority="4214" operator="lessThan">
      <formula>0</formula>
    </cfRule>
  </conditionalFormatting>
  <conditionalFormatting sqref="D13">
    <cfRule type="cellIs" dxfId="3671" priority="4213" operator="lessThan">
      <formula>0</formula>
    </cfRule>
  </conditionalFormatting>
  <conditionalFormatting sqref="D13">
    <cfRule type="cellIs" dxfId="3670" priority="4212" operator="lessThan">
      <formula>0</formula>
    </cfRule>
  </conditionalFormatting>
  <conditionalFormatting sqref="D13">
    <cfRule type="cellIs" dxfId="3669" priority="4211" operator="lessThan">
      <formula>0</formula>
    </cfRule>
  </conditionalFormatting>
  <conditionalFormatting sqref="D13">
    <cfRule type="cellIs" dxfId="3668" priority="4210" operator="lessThan">
      <formula>0</formula>
    </cfRule>
  </conditionalFormatting>
  <conditionalFormatting sqref="D13">
    <cfRule type="cellIs" dxfId="3667" priority="4209" operator="lessThan">
      <formula>0</formula>
    </cfRule>
  </conditionalFormatting>
  <conditionalFormatting sqref="D13">
    <cfRule type="cellIs" dxfId="3666" priority="4208" operator="lessThan">
      <formula>0</formula>
    </cfRule>
  </conditionalFormatting>
  <conditionalFormatting sqref="D13">
    <cfRule type="cellIs" dxfId="3665" priority="4207" operator="lessThan">
      <formula>0</formula>
    </cfRule>
  </conditionalFormatting>
  <conditionalFormatting sqref="D13">
    <cfRule type="cellIs" dxfId="3664" priority="4206" operator="lessThan">
      <formula>0</formula>
    </cfRule>
  </conditionalFormatting>
  <conditionalFormatting sqref="D13">
    <cfRule type="cellIs" dxfId="3663" priority="4205" operator="lessThan">
      <formula>0</formula>
    </cfRule>
  </conditionalFormatting>
  <conditionalFormatting sqref="D13">
    <cfRule type="cellIs" dxfId="3662" priority="4204" operator="lessThan">
      <formula>0</formula>
    </cfRule>
  </conditionalFormatting>
  <conditionalFormatting sqref="D13">
    <cfRule type="cellIs" dxfId="3661" priority="4203" operator="lessThan">
      <formula>0</formula>
    </cfRule>
  </conditionalFormatting>
  <conditionalFormatting sqref="D13">
    <cfRule type="cellIs" dxfId="3660" priority="4202" operator="lessThan">
      <formula>0</formula>
    </cfRule>
  </conditionalFormatting>
  <conditionalFormatting sqref="D13">
    <cfRule type="cellIs" dxfId="3659" priority="4201" operator="lessThan">
      <formula>0</formula>
    </cfRule>
  </conditionalFormatting>
  <conditionalFormatting sqref="D13">
    <cfRule type="cellIs" dxfId="3658" priority="4200" operator="lessThan">
      <formula>0</formula>
    </cfRule>
  </conditionalFormatting>
  <conditionalFormatting sqref="D13">
    <cfRule type="cellIs" dxfId="3657" priority="4199" operator="lessThan">
      <formula>0</formula>
    </cfRule>
  </conditionalFormatting>
  <conditionalFormatting sqref="D13">
    <cfRule type="cellIs" dxfId="3656" priority="4198" operator="lessThan">
      <formula>0</formula>
    </cfRule>
  </conditionalFormatting>
  <conditionalFormatting sqref="D13">
    <cfRule type="cellIs" dxfId="3655" priority="4197" operator="lessThan">
      <formula>0</formula>
    </cfRule>
  </conditionalFormatting>
  <conditionalFormatting sqref="D13">
    <cfRule type="cellIs" dxfId="3654" priority="4196" operator="lessThan">
      <formula>0</formula>
    </cfRule>
  </conditionalFormatting>
  <conditionalFormatting sqref="D13">
    <cfRule type="cellIs" dxfId="3653" priority="4195" operator="lessThan">
      <formula>0</formula>
    </cfRule>
  </conditionalFormatting>
  <conditionalFormatting sqref="D13">
    <cfRule type="cellIs" dxfId="3652" priority="4194" operator="lessThan">
      <formula>0</formula>
    </cfRule>
  </conditionalFormatting>
  <conditionalFormatting sqref="D13">
    <cfRule type="cellIs" dxfId="3651" priority="4193" operator="lessThan">
      <formula>0</formula>
    </cfRule>
  </conditionalFormatting>
  <conditionalFormatting sqref="D13">
    <cfRule type="cellIs" dxfId="3650" priority="4192" operator="lessThan">
      <formula>0</formula>
    </cfRule>
  </conditionalFormatting>
  <conditionalFormatting sqref="D13">
    <cfRule type="cellIs" dxfId="3649" priority="4191" operator="lessThan">
      <formula>0</formula>
    </cfRule>
  </conditionalFormatting>
  <conditionalFormatting sqref="D14">
    <cfRule type="cellIs" dxfId="3648" priority="4190" operator="lessThan">
      <formula>0</formula>
    </cfRule>
  </conditionalFormatting>
  <conditionalFormatting sqref="E14">
    <cfRule type="cellIs" dxfId="3647" priority="4189" operator="lessThan">
      <formula>0</formula>
    </cfRule>
  </conditionalFormatting>
  <conditionalFormatting sqref="D14">
    <cfRule type="cellIs" dxfId="3646" priority="4188" operator="lessThan">
      <formula>0</formula>
    </cfRule>
  </conditionalFormatting>
  <conditionalFormatting sqref="D14">
    <cfRule type="cellIs" dxfId="3645" priority="4187" operator="lessThan">
      <formula>0</formula>
    </cfRule>
  </conditionalFormatting>
  <conditionalFormatting sqref="D14">
    <cfRule type="cellIs" dxfId="3644" priority="4186" operator="lessThan">
      <formula>0</formula>
    </cfRule>
  </conditionalFormatting>
  <conditionalFormatting sqref="D14">
    <cfRule type="cellIs" dxfId="3643" priority="4185" operator="lessThan">
      <formula>0</formula>
    </cfRule>
  </conditionalFormatting>
  <conditionalFormatting sqref="D14">
    <cfRule type="cellIs" dxfId="3642" priority="4184" operator="lessThan">
      <formula>0</formula>
    </cfRule>
  </conditionalFormatting>
  <conditionalFormatting sqref="D14">
    <cfRule type="cellIs" dxfId="3641" priority="4183" operator="lessThan">
      <formula>0</formula>
    </cfRule>
  </conditionalFormatting>
  <conditionalFormatting sqref="D14">
    <cfRule type="cellIs" dxfId="3640" priority="4182" operator="lessThan">
      <formula>0</formula>
    </cfRule>
  </conditionalFormatting>
  <conditionalFormatting sqref="D14">
    <cfRule type="cellIs" dxfId="3639" priority="4181" operator="lessThan">
      <formula>0</formula>
    </cfRule>
  </conditionalFormatting>
  <conditionalFormatting sqref="D14">
    <cfRule type="cellIs" dxfId="3638" priority="4180" operator="lessThan">
      <formula>0</formula>
    </cfRule>
  </conditionalFormatting>
  <conditionalFormatting sqref="D14">
    <cfRule type="cellIs" dxfId="3637" priority="4179" operator="lessThan">
      <formula>0</formula>
    </cfRule>
  </conditionalFormatting>
  <conditionalFormatting sqref="D14">
    <cfRule type="cellIs" dxfId="3636" priority="4178" operator="lessThan">
      <formula>0</formula>
    </cfRule>
  </conditionalFormatting>
  <conditionalFormatting sqref="D14">
    <cfRule type="cellIs" dxfId="3635" priority="4177" operator="lessThan">
      <formula>0</formula>
    </cfRule>
  </conditionalFormatting>
  <conditionalFormatting sqref="D14">
    <cfRule type="cellIs" dxfId="3634" priority="4176" operator="lessThan">
      <formula>0</formula>
    </cfRule>
  </conditionalFormatting>
  <conditionalFormatting sqref="D14">
    <cfRule type="cellIs" dxfId="3633" priority="4175" operator="lessThan">
      <formula>0</formula>
    </cfRule>
  </conditionalFormatting>
  <conditionalFormatting sqref="D14">
    <cfRule type="cellIs" dxfId="3632" priority="4174" operator="lessThan">
      <formula>0</formula>
    </cfRule>
  </conditionalFormatting>
  <conditionalFormatting sqref="D14">
    <cfRule type="cellIs" dxfId="3631" priority="4173" operator="lessThan">
      <formula>0</formula>
    </cfRule>
  </conditionalFormatting>
  <conditionalFormatting sqref="D14">
    <cfRule type="cellIs" dxfId="3630" priority="4172" operator="lessThan">
      <formula>0</formula>
    </cfRule>
  </conditionalFormatting>
  <conditionalFormatting sqref="D14">
    <cfRule type="cellIs" dxfId="3629" priority="4171" operator="lessThan">
      <formula>0</formula>
    </cfRule>
  </conditionalFormatting>
  <conditionalFormatting sqref="D14">
    <cfRule type="cellIs" dxfId="3628" priority="4170" operator="lessThan">
      <formula>0</formula>
    </cfRule>
  </conditionalFormatting>
  <conditionalFormatting sqref="D14">
    <cfRule type="cellIs" dxfId="3627" priority="4169" operator="lessThan">
      <formula>0</formula>
    </cfRule>
  </conditionalFormatting>
  <conditionalFormatting sqref="D14">
    <cfRule type="cellIs" dxfId="3626" priority="4168" operator="lessThan">
      <formula>0</formula>
    </cfRule>
  </conditionalFormatting>
  <conditionalFormatting sqref="D14">
    <cfRule type="cellIs" dxfId="3625" priority="4167" operator="lessThan">
      <formula>0</formula>
    </cfRule>
  </conditionalFormatting>
  <conditionalFormatting sqref="D14">
    <cfRule type="cellIs" dxfId="3624" priority="4166" operator="lessThan">
      <formula>0</formula>
    </cfRule>
  </conditionalFormatting>
  <conditionalFormatting sqref="D14">
    <cfRule type="cellIs" dxfId="3623" priority="4165" operator="lessThan">
      <formula>0</formula>
    </cfRule>
  </conditionalFormatting>
  <conditionalFormatting sqref="D14">
    <cfRule type="cellIs" dxfId="3622" priority="4164" operator="lessThan">
      <formula>0</formula>
    </cfRule>
  </conditionalFormatting>
  <conditionalFormatting sqref="D14">
    <cfRule type="cellIs" dxfId="3621" priority="4163" operator="lessThan">
      <formula>0</formula>
    </cfRule>
  </conditionalFormatting>
  <conditionalFormatting sqref="D14">
    <cfRule type="cellIs" dxfId="3620" priority="4162" operator="lessThan">
      <formula>0</formula>
    </cfRule>
  </conditionalFormatting>
  <conditionalFormatting sqref="D14">
    <cfRule type="cellIs" dxfId="3619" priority="4161" operator="lessThan">
      <formula>0</formula>
    </cfRule>
  </conditionalFormatting>
  <conditionalFormatting sqref="D14">
    <cfRule type="cellIs" dxfId="3618" priority="4160" operator="lessThan">
      <formula>0</formula>
    </cfRule>
  </conditionalFormatting>
  <conditionalFormatting sqref="D14">
    <cfRule type="cellIs" dxfId="3617" priority="4159" operator="lessThan">
      <formula>0</formula>
    </cfRule>
  </conditionalFormatting>
  <conditionalFormatting sqref="D14">
    <cfRule type="cellIs" dxfId="3616" priority="4158" operator="lessThan">
      <formula>0</formula>
    </cfRule>
  </conditionalFormatting>
  <conditionalFormatting sqref="D14">
    <cfRule type="cellIs" dxfId="3615" priority="4157" operator="lessThan">
      <formula>0</formula>
    </cfRule>
  </conditionalFormatting>
  <conditionalFormatting sqref="D14">
    <cfRule type="cellIs" dxfId="3614" priority="4156" operator="lessThan">
      <formula>0</formula>
    </cfRule>
  </conditionalFormatting>
  <conditionalFormatting sqref="D14">
    <cfRule type="cellIs" dxfId="3613" priority="4155" operator="lessThan">
      <formula>0</formula>
    </cfRule>
  </conditionalFormatting>
  <conditionalFormatting sqref="D14">
    <cfRule type="cellIs" dxfId="3612" priority="4154" operator="lessThan">
      <formula>0</formula>
    </cfRule>
  </conditionalFormatting>
  <conditionalFormatting sqref="D14">
    <cfRule type="cellIs" dxfId="3611" priority="4153" operator="lessThan">
      <formula>0</formula>
    </cfRule>
  </conditionalFormatting>
  <conditionalFormatting sqref="D14">
    <cfRule type="cellIs" dxfId="3610" priority="4152" operator="lessThan">
      <formula>0</formula>
    </cfRule>
  </conditionalFormatting>
  <conditionalFormatting sqref="D14">
    <cfRule type="cellIs" dxfId="3609" priority="4151" operator="lessThan">
      <formula>0</formula>
    </cfRule>
  </conditionalFormatting>
  <conditionalFormatting sqref="D14">
    <cfRule type="cellIs" dxfId="3608" priority="4150" operator="lessThan">
      <formula>0</formula>
    </cfRule>
  </conditionalFormatting>
  <conditionalFormatting sqref="D14">
    <cfRule type="cellIs" dxfId="3607" priority="4149" operator="lessThan">
      <formula>0</formula>
    </cfRule>
  </conditionalFormatting>
  <conditionalFormatting sqref="D14">
    <cfRule type="cellIs" dxfId="3606" priority="4148" operator="lessThan">
      <formula>0</formula>
    </cfRule>
  </conditionalFormatting>
  <conditionalFormatting sqref="D14">
    <cfRule type="cellIs" dxfId="3605" priority="4147" operator="lessThan">
      <formula>0</formula>
    </cfRule>
  </conditionalFormatting>
  <conditionalFormatting sqref="D14">
    <cfRule type="cellIs" dxfId="3604" priority="4146" operator="lessThan">
      <formula>0</formula>
    </cfRule>
  </conditionalFormatting>
  <conditionalFormatting sqref="D14">
    <cfRule type="cellIs" dxfId="3603" priority="4145" operator="lessThan">
      <formula>0</formula>
    </cfRule>
  </conditionalFormatting>
  <conditionalFormatting sqref="D14">
    <cfRule type="cellIs" dxfId="3602" priority="4144" operator="lessThan">
      <formula>0</formula>
    </cfRule>
  </conditionalFormatting>
  <conditionalFormatting sqref="D14">
    <cfRule type="cellIs" dxfId="3601" priority="4143" operator="lessThan">
      <formula>0</formula>
    </cfRule>
  </conditionalFormatting>
  <conditionalFormatting sqref="D14">
    <cfRule type="cellIs" dxfId="3600" priority="4142" operator="lessThan">
      <formula>0</formula>
    </cfRule>
  </conditionalFormatting>
  <conditionalFormatting sqref="D14">
    <cfRule type="cellIs" dxfId="3599" priority="4141" operator="lessThan">
      <formula>0</formula>
    </cfRule>
  </conditionalFormatting>
  <conditionalFormatting sqref="D14">
    <cfRule type="cellIs" dxfId="3598" priority="4140" operator="lessThan">
      <formula>0</formula>
    </cfRule>
  </conditionalFormatting>
  <conditionalFormatting sqref="D14">
    <cfRule type="cellIs" dxfId="3597" priority="4139" operator="lessThan">
      <formula>0</formula>
    </cfRule>
  </conditionalFormatting>
  <conditionalFormatting sqref="D14">
    <cfRule type="cellIs" dxfId="3596" priority="4138" operator="lessThan">
      <formula>0</formula>
    </cfRule>
  </conditionalFormatting>
  <conditionalFormatting sqref="D14">
    <cfRule type="cellIs" dxfId="3595" priority="4137" operator="lessThan">
      <formula>0</formula>
    </cfRule>
  </conditionalFormatting>
  <conditionalFormatting sqref="D14">
    <cfRule type="cellIs" dxfId="3594" priority="4136" operator="lessThan">
      <formula>0</formula>
    </cfRule>
  </conditionalFormatting>
  <conditionalFormatting sqref="D14">
    <cfRule type="cellIs" dxfId="3593" priority="4135" operator="lessThan">
      <formula>0</formula>
    </cfRule>
  </conditionalFormatting>
  <conditionalFormatting sqref="D14">
    <cfRule type="cellIs" dxfId="3592" priority="4134" operator="lessThan">
      <formula>0</formula>
    </cfRule>
  </conditionalFormatting>
  <conditionalFormatting sqref="D14">
    <cfRule type="cellIs" dxfId="3591" priority="4133" operator="lessThan">
      <formula>0</formula>
    </cfRule>
  </conditionalFormatting>
  <conditionalFormatting sqref="D15">
    <cfRule type="cellIs" dxfId="3590" priority="4132" operator="lessThan">
      <formula>0</formula>
    </cfRule>
  </conditionalFormatting>
  <conditionalFormatting sqref="D15">
    <cfRule type="cellIs" dxfId="3589" priority="4131" operator="lessThan">
      <formula>0</formula>
    </cfRule>
  </conditionalFormatting>
  <conditionalFormatting sqref="E15">
    <cfRule type="cellIs" dxfId="3588" priority="4130" operator="lessThan">
      <formula>0</formula>
    </cfRule>
  </conditionalFormatting>
  <conditionalFormatting sqref="D15">
    <cfRule type="cellIs" dxfId="3587" priority="4129" operator="lessThan">
      <formula>0</formula>
    </cfRule>
  </conditionalFormatting>
  <conditionalFormatting sqref="D15">
    <cfRule type="cellIs" dxfId="3586" priority="4128" operator="lessThan">
      <formula>0</formula>
    </cfRule>
  </conditionalFormatting>
  <conditionalFormatting sqref="D15">
    <cfRule type="cellIs" dxfId="3585" priority="4127" operator="lessThan">
      <formula>0</formula>
    </cfRule>
  </conditionalFormatting>
  <conditionalFormatting sqref="D15">
    <cfRule type="cellIs" dxfId="3584" priority="4126" operator="lessThan">
      <formula>0</formula>
    </cfRule>
  </conditionalFormatting>
  <conditionalFormatting sqref="D15">
    <cfRule type="cellIs" dxfId="3583" priority="4125" operator="lessThan">
      <formula>0</formula>
    </cfRule>
  </conditionalFormatting>
  <conditionalFormatting sqref="D15">
    <cfRule type="cellIs" dxfId="3582" priority="4124" operator="lessThan">
      <formula>0</formula>
    </cfRule>
  </conditionalFormatting>
  <conditionalFormatting sqref="D15">
    <cfRule type="cellIs" dxfId="3581" priority="4123" operator="lessThan">
      <formula>0</formula>
    </cfRule>
  </conditionalFormatting>
  <conditionalFormatting sqref="D15">
    <cfRule type="cellIs" dxfId="3580" priority="4122" operator="lessThan">
      <formula>0</formula>
    </cfRule>
  </conditionalFormatting>
  <conditionalFormatting sqref="D15">
    <cfRule type="cellIs" dxfId="3579" priority="4121" operator="lessThan">
      <formula>0</formula>
    </cfRule>
  </conditionalFormatting>
  <conditionalFormatting sqref="D15">
    <cfRule type="cellIs" dxfId="3578" priority="4120" operator="lessThan">
      <formula>0</formula>
    </cfRule>
  </conditionalFormatting>
  <conditionalFormatting sqref="D16">
    <cfRule type="cellIs" dxfId="3577" priority="4119" operator="lessThan">
      <formula>0</formula>
    </cfRule>
  </conditionalFormatting>
  <conditionalFormatting sqref="E16">
    <cfRule type="cellIs" dxfId="3576" priority="4118" operator="lessThan">
      <formula>0</formula>
    </cfRule>
  </conditionalFormatting>
  <conditionalFormatting sqref="D17">
    <cfRule type="cellIs" dxfId="3575" priority="4117" operator="lessThan">
      <formula>0</formula>
    </cfRule>
  </conditionalFormatting>
  <conditionalFormatting sqref="E17">
    <cfRule type="cellIs" dxfId="3574" priority="4116" operator="lessThan">
      <formula>0</formula>
    </cfRule>
  </conditionalFormatting>
  <conditionalFormatting sqref="D17">
    <cfRule type="cellIs" dxfId="3573" priority="4115" operator="lessThan">
      <formula>0</formula>
    </cfRule>
  </conditionalFormatting>
  <conditionalFormatting sqref="E17">
    <cfRule type="cellIs" dxfId="3572" priority="4114" operator="lessThan">
      <formula>0</formula>
    </cfRule>
  </conditionalFormatting>
  <conditionalFormatting sqref="D7">
    <cfRule type="cellIs" dxfId="3571" priority="3548" operator="lessThan">
      <formula>0</formula>
    </cfRule>
  </conditionalFormatting>
  <conditionalFormatting sqref="E7">
    <cfRule type="cellIs" dxfId="3570" priority="3547" operator="lessThan">
      <formula>0</formula>
    </cfRule>
  </conditionalFormatting>
  <conditionalFormatting sqref="D7">
    <cfRule type="cellIs" dxfId="3569" priority="3546" operator="lessThan">
      <formula>0</formula>
    </cfRule>
  </conditionalFormatting>
  <conditionalFormatting sqref="D7">
    <cfRule type="cellIs" dxfId="3568" priority="3545" operator="lessThan">
      <formula>0</formula>
    </cfRule>
  </conditionalFormatting>
  <conditionalFormatting sqref="D7">
    <cfRule type="cellIs" dxfId="3567" priority="3544" operator="lessThan">
      <formula>0</formula>
    </cfRule>
  </conditionalFormatting>
  <conditionalFormatting sqref="D7">
    <cfRule type="cellIs" dxfId="3566" priority="3543" operator="lessThan">
      <formula>0</formula>
    </cfRule>
  </conditionalFormatting>
  <conditionalFormatting sqref="D7">
    <cfRule type="cellIs" dxfId="3565" priority="3542" operator="lessThan">
      <formula>0</formula>
    </cfRule>
  </conditionalFormatting>
  <conditionalFormatting sqref="D7">
    <cfRule type="cellIs" dxfId="3564" priority="3541" operator="lessThan">
      <formula>0</formula>
    </cfRule>
  </conditionalFormatting>
  <conditionalFormatting sqref="D7">
    <cfRule type="cellIs" dxfId="3563" priority="3540" operator="lessThan">
      <formula>0</formula>
    </cfRule>
  </conditionalFormatting>
  <conditionalFormatting sqref="D7">
    <cfRule type="cellIs" dxfId="3562" priority="3539" operator="lessThan">
      <formula>0</formula>
    </cfRule>
  </conditionalFormatting>
  <conditionalFormatting sqref="D7">
    <cfRule type="cellIs" dxfId="3561" priority="3538" operator="lessThan">
      <formula>0</formula>
    </cfRule>
  </conditionalFormatting>
  <conditionalFormatting sqref="D7">
    <cfRule type="cellIs" dxfId="3560" priority="3537" operator="lessThan">
      <formula>0</formula>
    </cfRule>
  </conditionalFormatting>
  <conditionalFormatting sqref="D7">
    <cfRule type="cellIs" dxfId="3559" priority="3536" operator="lessThan">
      <formula>0</formula>
    </cfRule>
  </conditionalFormatting>
  <conditionalFormatting sqref="D7">
    <cfRule type="cellIs" dxfId="3558" priority="3535" operator="lessThan">
      <formula>0</formula>
    </cfRule>
  </conditionalFormatting>
  <conditionalFormatting sqref="D7">
    <cfRule type="cellIs" dxfId="3557" priority="3534" operator="lessThan">
      <formula>0</formula>
    </cfRule>
  </conditionalFormatting>
  <conditionalFormatting sqref="D7">
    <cfRule type="cellIs" dxfId="3556" priority="3533" operator="lessThan">
      <formula>0</formula>
    </cfRule>
  </conditionalFormatting>
  <conditionalFormatting sqref="D7">
    <cfRule type="cellIs" dxfId="3555" priority="3532" operator="lessThan">
      <formula>0</formula>
    </cfRule>
  </conditionalFormatting>
  <conditionalFormatting sqref="D7">
    <cfRule type="cellIs" dxfId="3554" priority="3531" operator="lessThan">
      <formula>0</formula>
    </cfRule>
  </conditionalFormatting>
  <conditionalFormatting sqref="D7">
    <cfRule type="cellIs" dxfId="3553" priority="3530" operator="lessThan">
      <formula>0</formula>
    </cfRule>
  </conditionalFormatting>
  <conditionalFormatting sqref="D7">
    <cfRule type="cellIs" dxfId="3552" priority="3529" operator="lessThan">
      <formula>0</formula>
    </cfRule>
  </conditionalFormatting>
  <conditionalFormatting sqref="D7">
    <cfRule type="cellIs" dxfId="3551" priority="3528" operator="lessThan">
      <formula>0</formula>
    </cfRule>
  </conditionalFormatting>
  <conditionalFormatting sqref="D7">
    <cfRule type="cellIs" dxfId="3550" priority="3527" operator="lessThan">
      <formula>0</formula>
    </cfRule>
  </conditionalFormatting>
  <conditionalFormatting sqref="D7">
    <cfRule type="cellIs" dxfId="3549" priority="3526" operator="lessThan">
      <formula>0</formula>
    </cfRule>
  </conditionalFormatting>
  <conditionalFormatting sqref="D7">
    <cfRule type="cellIs" dxfId="3548" priority="3525" operator="lessThan">
      <formula>0</formula>
    </cfRule>
  </conditionalFormatting>
  <conditionalFormatting sqref="D7">
    <cfRule type="cellIs" dxfId="3547" priority="3524" operator="lessThan">
      <formula>0</formula>
    </cfRule>
  </conditionalFormatting>
  <conditionalFormatting sqref="D7">
    <cfRule type="cellIs" dxfId="3546" priority="3523" operator="lessThan">
      <formula>0</formula>
    </cfRule>
  </conditionalFormatting>
  <conditionalFormatting sqref="D7">
    <cfRule type="cellIs" dxfId="3545" priority="3522" operator="lessThan">
      <formula>0</formula>
    </cfRule>
  </conditionalFormatting>
  <conditionalFormatting sqref="D7">
    <cfRule type="cellIs" dxfId="3544" priority="3521" operator="lessThan">
      <formula>0</formula>
    </cfRule>
  </conditionalFormatting>
  <conditionalFormatting sqref="D7">
    <cfRule type="cellIs" dxfId="3543" priority="3520" operator="lessThan">
      <formula>0</formula>
    </cfRule>
  </conditionalFormatting>
  <conditionalFormatting sqref="D7">
    <cfRule type="cellIs" dxfId="3542" priority="3519" operator="lessThan">
      <formula>0</formula>
    </cfRule>
  </conditionalFormatting>
  <conditionalFormatting sqref="D7">
    <cfRule type="cellIs" dxfId="3541" priority="3518" operator="lessThan">
      <formula>0</formula>
    </cfRule>
  </conditionalFormatting>
  <conditionalFormatting sqref="D7">
    <cfRule type="cellIs" dxfId="3540" priority="3517" operator="lessThan">
      <formula>0</formula>
    </cfRule>
  </conditionalFormatting>
  <conditionalFormatting sqref="D7">
    <cfRule type="cellIs" dxfId="3539" priority="3516" operator="lessThan">
      <formula>0</formula>
    </cfRule>
  </conditionalFormatting>
  <conditionalFormatting sqref="D7">
    <cfRule type="cellIs" dxfId="3538" priority="3515" operator="lessThan">
      <formula>0</formula>
    </cfRule>
  </conditionalFormatting>
  <conditionalFormatting sqref="D7">
    <cfRule type="cellIs" dxfId="3537" priority="3514" operator="lessThan">
      <formula>0</formula>
    </cfRule>
  </conditionalFormatting>
  <conditionalFormatting sqref="D7">
    <cfRule type="cellIs" dxfId="3536" priority="3513" operator="lessThan">
      <formula>0</formula>
    </cfRule>
  </conditionalFormatting>
  <conditionalFormatting sqref="D7">
    <cfRule type="cellIs" dxfId="3535" priority="3512" operator="lessThan">
      <formula>0</formula>
    </cfRule>
  </conditionalFormatting>
  <conditionalFormatting sqref="D7">
    <cfRule type="cellIs" dxfId="3534" priority="3511" operator="lessThan">
      <formula>0</formula>
    </cfRule>
  </conditionalFormatting>
  <conditionalFormatting sqref="D7">
    <cfRule type="cellIs" dxfId="3533" priority="3510" operator="lessThan">
      <formula>0</formula>
    </cfRule>
  </conditionalFormatting>
  <conditionalFormatting sqref="D7">
    <cfRule type="cellIs" dxfId="3532" priority="3509" operator="lessThan">
      <formula>0</formula>
    </cfRule>
  </conditionalFormatting>
  <conditionalFormatting sqref="D7">
    <cfRule type="cellIs" dxfId="3531" priority="3508" operator="lessThan">
      <formula>0</formula>
    </cfRule>
  </conditionalFormatting>
  <conditionalFormatting sqref="D7">
    <cfRule type="cellIs" dxfId="3530" priority="3507" operator="lessThan">
      <formula>0</formula>
    </cfRule>
  </conditionalFormatting>
  <conditionalFormatting sqref="D7">
    <cfRule type="cellIs" dxfId="3529" priority="3506" operator="lessThan">
      <formula>0</formula>
    </cfRule>
  </conditionalFormatting>
  <conditionalFormatting sqref="D7">
    <cfRule type="cellIs" dxfId="3528" priority="3505" operator="lessThan">
      <formula>0</formula>
    </cfRule>
  </conditionalFormatting>
  <conditionalFormatting sqref="D7">
    <cfRule type="cellIs" dxfId="3527" priority="3504" operator="lessThan">
      <formula>0</formula>
    </cfRule>
  </conditionalFormatting>
  <conditionalFormatting sqref="D7">
    <cfRule type="cellIs" dxfId="3526" priority="3503" operator="lessThan">
      <formula>0</formula>
    </cfRule>
  </conditionalFormatting>
  <conditionalFormatting sqref="D7">
    <cfRule type="cellIs" dxfId="3525" priority="3502" operator="lessThan">
      <formula>0</formula>
    </cfRule>
  </conditionalFormatting>
  <conditionalFormatting sqref="D7">
    <cfRule type="cellIs" dxfId="3524" priority="3501" operator="lessThan">
      <formula>0</formula>
    </cfRule>
  </conditionalFormatting>
  <conditionalFormatting sqref="D7">
    <cfRule type="cellIs" dxfId="3523" priority="3500" operator="lessThan">
      <formula>0</formula>
    </cfRule>
  </conditionalFormatting>
  <conditionalFormatting sqref="D7">
    <cfRule type="cellIs" dxfId="3522" priority="3499" operator="lessThan">
      <formula>0</formula>
    </cfRule>
  </conditionalFormatting>
  <conditionalFormatting sqref="D7">
    <cfRule type="cellIs" dxfId="3521" priority="3498" operator="lessThan">
      <formula>0</formula>
    </cfRule>
  </conditionalFormatting>
  <conditionalFormatting sqref="D7">
    <cfRule type="cellIs" dxfId="3520" priority="3497" operator="lessThan">
      <formula>0</formula>
    </cfRule>
  </conditionalFormatting>
  <conditionalFormatting sqref="D7">
    <cfRule type="cellIs" dxfId="3519" priority="3496" operator="lessThan">
      <formula>0</formula>
    </cfRule>
  </conditionalFormatting>
  <conditionalFormatting sqref="D7">
    <cfRule type="cellIs" dxfId="3518" priority="3495" operator="lessThan">
      <formula>0</formula>
    </cfRule>
  </conditionalFormatting>
  <conditionalFormatting sqref="D7">
    <cfRule type="cellIs" dxfId="3517" priority="3494" operator="lessThan">
      <formula>0</formula>
    </cfRule>
  </conditionalFormatting>
  <conditionalFormatting sqref="D7">
    <cfRule type="cellIs" dxfId="3516" priority="3493" operator="lessThan">
      <formula>0</formula>
    </cfRule>
  </conditionalFormatting>
  <conditionalFormatting sqref="D7">
    <cfRule type="cellIs" dxfId="3515" priority="3492" operator="lessThan">
      <formula>0</formula>
    </cfRule>
  </conditionalFormatting>
  <conditionalFormatting sqref="D7">
    <cfRule type="cellIs" dxfId="3514" priority="3491" operator="lessThan">
      <formula>0</formula>
    </cfRule>
  </conditionalFormatting>
  <conditionalFormatting sqref="D7">
    <cfRule type="cellIs" dxfId="3513" priority="3490" operator="lessThan">
      <formula>0</formula>
    </cfRule>
  </conditionalFormatting>
  <conditionalFormatting sqref="D7">
    <cfRule type="cellIs" dxfId="3512" priority="3489" operator="lessThan">
      <formula>0</formula>
    </cfRule>
  </conditionalFormatting>
  <conditionalFormatting sqref="D7">
    <cfRule type="cellIs" dxfId="3511" priority="3488" operator="lessThan">
      <formula>0</formula>
    </cfRule>
  </conditionalFormatting>
  <conditionalFormatting sqref="D7">
    <cfRule type="cellIs" dxfId="3510" priority="3487" operator="lessThan">
      <formula>0</formula>
    </cfRule>
  </conditionalFormatting>
  <conditionalFormatting sqref="D7">
    <cfRule type="cellIs" dxfId="3509" priority="3486" operator="lessThan">
      <formula>0</formula>
    </cfRule>
  </conditionalFormatting>
  <conditionalFormatting sqref="D7">
    <cfRule type="cellIs" dxfId="3508" priority="3485" operator="lessThan">
      <formula>0</formula>
    </cfRule>
  </conditionalFormatting>
  <conditionalFormatting sqref="D7">
    <cfRule type="cellIs" dxfId="3507" priority="3484" operator="lessThan">
      <formula>0</formula>
    </cfRule>
  </conditionalFormatting>
  <conditionalFormatting sqref="D7">
    <cfRule type="cellIs" dxfId="3506" priority="3483" operator="lessThan">
      <formula>0</formula>
    </cfRule>
  </conditionalFormatting>
  <conditionalFormatting sqref="D7">
    <cfRule type="cellIs" dxfId="3505" priority="3482" operator="lessThan">
      <formula>0</formula>
    </cfRule>
  </conditionalFormatting>
  <conditionalFormatting sqref="D7">
    <cfRule type="cellIs" dxfId="3504" priority="3481" operator="lessThan">
      <formula>0</formula>
    </cfRule>
  </conditionalFormatting>
  <conditionalFormatting sqref="D7">
    <cfRule type="cellIs" dxfId="3503" priority="3480" operator="lessThan">
      <formula>0</formula>
    </cfRule>
  </conditionalFormatting>
  <conditionalFormatting sqref="D7">
    <cfRule type="cellIs" dxfId="3502" priority="3479" operator="lessThan">
      <formula>0</formula>
    </cfRule>
  </conditionalFormatting>
  <conditionalFormatting sqref="D7">
    <cfRule type="cellIs" dxfId="3501" priority="3478" operator="lessThan">
      <formula>0</formula>
    </cfRule>
  </conditionalFormatting>
  <conditionalFormatting sqref="D7">
    <cfRule type="cellIs" dxfId="3500" priority="3477" operator="lessThan">
      <formula>0</formula>
    </cfRule>
  </conditionalFormatting>
  <conditionalFormatting sqref="D7">
    <cfRule type="cellIs" dxfId="3499" priority="3476" operator="lessThan">
      <formula>0</formula>
    </cfRule>
  </conditionalFormatting>
  <conditionalFormatting sqref="D7">
    <cfRule type="cellIs" dxfId="3498" priority="3475" operator="lessThan">
      <formula>0</formula>
    </cfRule>
  </conditionalFormatting>
  <conditionalFormatting sqref="D7">
    <cfRule type="cellIs" dxfId="3497" priority="3474" operator="lessThan">
      <formula>0</formula>
    </cfRule>
  </conditionalFormatting>
  <conditionalFormatting sqref="D7">
    <cfRule type="cellIs" dxfId="3496" priority="3473" operator="lessThan">
      <formula>0</formula>
    </cfRule>
  </conditionalFormatting>
  <conditionalFormatting sqref="D7">
    <cfRule type="cellIs" dxfId="3495" priority="3472" operator="lessThan">
      <formula>0</formula>
    </cfRule>
  </conditionalFormatting>
  <conditionalFormatting sqref="D7">
    <cfRule type="cellIs" dxfId="3494" priority="3471" operator="lessThan">
      <formula>0</formula>
    </cfRule>
  </conditionalFormatting>
  <conditionalFormatting sqref="D7">
    <cfRule type="cellIs" dxfId="3493" priority="3470" operator="lessThan">
      <formula>0</formula>
    </cfRule>
  </conditionalFormatting>
  <conditionalFormatting sqref="D7">
    <cfRule type="cellIs" dxfId="3492" priority="3469" operator="lessThan">
      <formula>0</formula>
    </cfRule>
  </conditionalFormatting>
  <conditionalFormatting sqref="D7">
    <cfRule type="cellIs" dxfId="3491" priority="3468" operator="lessThan">
      <formula>0</formula>
    </cfRule>
  </conditionalFormatting>
  <conditionalFormatting sqref="D7">
    <cfRule type="cellIs" dxfId="3490" priority="3467" operator="lessThan">
      <formula>0</formula>
    </cfRule>
  </conditionalFormatting>
  <conditionalFormatting sqref="D7">
    <cfRule type="cellIs" dxfId="3489" priority="3466" operator="lessThan">
      <formula>0</formula>
    </cfRule>
  </conditionalFormatting>
  <conditionalFormatting sqref="D7">
    <cfRule type="cellIs" dxfId="3488" priority="3465" operator="lessThan">
      <formula>0</formula>
    </cfRule>
  </conditionalFormatting>
  <conditionalFormatting sqref="D7">
    <cfRule type="cellIs" dxfId="3487" priority="3464" operator="lessThan">
      <formula>0</formula>
    </cfRule>
  </conditionalFormatting>
  <conditionalFormatting sqref="D7">
    <cfRule type="cellIs" dxfId="3486" priority="3463" operator="lessThan">
      <formula>0</formula>
    </cfRule>
  </conditionalFormatting>
  <conditionalFormatting sqref="D7">
    <cfRule type="cellIs" dxfId="3485" priority="3462" operator="lessThan">
      <formula>0</formula>
    </cfRule>
  </conditionalFormatting>
  <conditionalFormatting sqref="D7">
    <cfRule type="cellIs" dxfId="3484" priority="3461" operator="lessThan">
      <formula>0</formula>
    </cfRule>
  </conditionalFormatting>
  <conditionalFormatting sqref="D7">
    <cfRule type="cellIs" dxfId="3483" priority="3460" operator="lessThan">
      <formula>0</formula>
    </cfRule>
  </conditionalFormatting>
  <conditionalFormatting sqref="D7">
    <cfRule type="cellIs" dxfId="3482" priority="3459" operator="lessThan">
      <formula>0</formula>
    </cfRule>
  </conditionalFormatting>
  <conditionalFormatting sqref="D7">
    <cfRule type="cellIs" dxfId="3481" priority="3458" operator="lessThan">
      <formula>0</formula>
    </cfRule>
  </conditionalFormatting>
  <conditionalFormatting sqref="D7">
    <cfRule type="cellIs" dxfId="3480" priority="3457" operator="lessThan">
      <formula>0</formula>
    </cfRule>
  </conditionalFormatting>
  <conditionalFormatting sqref="D7">
    <cfRule type="cellIs" dxfId="3479" priority="3456" operator="lessThan">
      <formula>0</formula>
    </cfRule>
  </conditionalFormatting>
  <conditionalFormatting sqref="D7">
    <cfRule type="cellIs" dxfId="3478" priority="3455" operator="lessThan">
      <formula>0</formula>
    </cfRule>
  </conditionalFormatting>
  <conditionalFormatting sqref="D7">
    <cfRule type="cellIs" dxfId="3477" priority="3454" operator="lessThan">
      <formula>0</formula>
    </cfRule>
  </conditionalFormatting>
  <conditionalFormatting sqref="D7">
    <cfRule type="cellIs" dxfId="3476" priority="3453" operator="lessThan">
      <formula>0</formula>
    </cfRule>
  </conditionalFormatting>
  <conditionalFormatting sqref="D7">
    <cfRule type="cellIs" dxfId="3475" priority="3452" operator="lessThan">
      <formula>0</formula>
    </cfRule>
  </conditionalFormatting>
  <conditionalFormatting sqref="D7">
    <cfRule type="cellIs" dxfId="3474" priority="3451" operator="lessThan">
      <formula>0</formula>
    </cfRule>
  </conditionalFormatting>
  <conditionalFormatting sqref="D7">
    <cfRule type="cellIs" dxfId="3473" priority="3450" operator="lessThan">
      <formula>0</formula>
    </cfRule>
  </conditionalFormatting>
  <conditionalFormatting sqref="D7">
    <cfRule type="cellIs" dxfId="3472" priority="3449" operator="lessThan">
      <formula>0</formula>
    </cfRule>
  </conditionalFormatting>
  <conditionalFormatting sqref="D7">
    <cfRule type="cellIs" dxfId="3471" priority="3448" operator="lessThan">
      <formula>0</formula>
    </cfRule>
  </conditionalFormatting>
  <conditionalFormatting sqref="D7">
    <cfRule type="cellIs" dxfId="3470" priority="3447" operator="lessThan">
      <formula>0</formula>
    </cfRule>
  </conditionalFormatting>
  <conditionalFormatting sqref="D7">
    <cfRule type="cellIs" dxfId="3469" priority="3446" operator="lessThan">
      <formula>0</formula>
    </cfRule>
  </conditionalFormatting>
  <conditionalFormatting sqref="D7">
    <cfRule type="cellIs" dxfId="3468" priority="3445" operator="lessThan">
      <formula>0</formula>
    </cfRule>
  </conditionalFormatting>
  <conditionalFormatting sqref="D7">
    <cfRule type="cellIs" dxfId="3467" priority="3444" operator="lessThan">
      <formula>0</formula>
    </cfRule>
  </conditionalFormatting>
  <conditionalFormatting sqref="D7">
    <cfRule type="cellIs" dxfId="3466" priority="3443" operator="lessThan">
      <formula>0</formula>
    </cfRule>
  </conditionalFormatting>
  <conditionalFormatting sqref="D7">
    <cfRule type="cellIs" dxfId="3465" priority="3442" operator="lessThan">
      <formula>0</formula>
    </cfRule>
  </conditionalFormatting>
  <conditionalFormatting sqref="D7">
    <cfRule type="cellIs" dxfId="3464" priority="3441" operator="lessThan">
      <formula>0</formula>
    </cfRule>
  </conditionalFormatting>
  <conditionalFormatting sqref="D7">
    <cfRule type="cellIs" dxfId="3463" priority="3440" operator="lessThan">
      <formula>0</formula>
    </cfRule>
  </conditionalFormatting>
  <conditionalFormatting sqref="D7">
    <cfRule type="cellIs" dxfId="3462" priority="3439" operator="lessThan">
      <formula>0</formula>
    </cfRule>
  </conditionalFormatting>
  <conditionalFormatting sqref="D7">
    <cfRule type="cellIs" dxfId="3461" priority="3438" operator="lessThan">
      <formula>0</formula>
    </cfRule>
  </conditionalFormatting>
  <conditionalFormatting sqref="D7">
    <cfRule type="cellIs" dxfId="3460" priority="3437" operator="lessThan">
      <formula>0</formula>
    </cfRule>
  </conditionalFormatting>
  <conditionalFormatting sqref="D7">
    <cfRule type="cellIs" dxfId="3459" priority="3436" operator="lessThan">
      <formula>0</formula>
    </cfRule>
  </conditionalFormatting>
  <conditionalFormatting sqref="D7">
    <cfRule type="cellIs" dxfId="3458" priority="3435" operator="lessThan">
      <formula>0</formula>
    </cfRule>
  </conditionalFormatting>
  <conditionalFormatting sqref="D7">
    <cfRule type="cellIs" dxfId="3457" priority="3434" operator="lessThan">
      <formula>0</formula>
    </cfRule>
  </conditionalFormatting>
  <conditionalFormatting sqref="D7">
    <cfRule type="cellIs" dxfId="3456" priority="3433" operator="lessThan">
      <formula>0</formula>
    </cfRule>
  </conditionalFormatting>
  <conditionalFormatting sqref="D7">
    <cfRule type="cellIs" dxfId="3455" priority="3432" operator="lessThan">
      <formula>0</formula>
    </cfRule>
  </conditionalFormatting>
  <conditionalFormatting sqref="D7">
    <cfRule type="cellIs" dxfId="3454" priority="3431" operator="lessThan">
      <formula>0</formula>
    </cfRule>
  </conditionalFormatting>
  <conditionalFormatting sqref="D7">
    <cfRule type="cellIs" dxfId="3453" priority="3430" operator="lessThan">
      <formula>0</formula>
    </cfRule>
  </conditionalFormatting>
  <conditionalFormatting sqref="D7">
    <cfRule type="cellIs" dxfId="3452" priority="3429" operator="lessThan">
      <formula>0</formula>
    </cfRule>
  </conditionalFormatting>
  <conditionalFormatting sqref="D7">
    <cfRule type="cellIs" dxfId="3451" priority="3428" operator="lessThan">
      <formula>0</formula>
    </cfRule>
  </conditionalFormatting>
  <conditionalFormatting sqref="D7">
    <cfRule type="cellIs" dxfId="3450" priority="3427" operator="lessThan">
      <formula>0</formula>
    </cfRule>
  </conditionalFormatting>
  <conditionalFormatting sqref="D7">
    <cfRule type="cellIs" dxfId="3449" priority="3426" operator="lessThan">
      <formula>0</formula>
    </cfRule>
  </conditionalFormatting>
  <conditionalFormatting sqref="D7">
    <cfRule type="cellIs" dxfId="3448" priority="3425" operator="lessThan">
      <formula>0</formula>
    </cfRule>
  </conditionalFormatting>
  <conditionalFormatting sqref="D7">
    <cfRule type="cellIs" dxfId="3447" priority="3424" operator="lessThan">
      <formula>0</formula>
    </cfRule>
  </conditionalFormatting>
  <conditionalFormatting sqref="D7">
    <cfRule type="cellIs" dxfId="3446" priority="3423" operator="lessThan">
      <formula>0</formula>
    </cfRule>
  </conditionalFormatting>
  <conditionalFormatting sqref="D7">
    <cfRule type="cellIs" dxfId="3445" priority="3422" operator="lessThan">
      <formula>0</formula>
    </cfRule>
  </conditionalFormatting>
  <conditionalFormatting sqref="D7">
    <cfRule type="cellIs" dxfId="3444" priority="3421" operator="lessThan">
      <formula>0</formula>
    </cfRule>
  </conditionalFormatting>
  <conditionalFormatting sqref="D7">
    <cfRule type="cellIs" dxfId="3443" priority="3420" operator="lessThan">
      <formula>0</formula>
    </cfRule>
  </conditionalFormatting>
  <conditionalFormatting sqref="D7">
    <cfRule type="cellIs" dxfId="3442" priority="3419" operator="lessThan">
      <formula>0</formula>
    </cfRule>
  </conditionalFormatting>
  <conditionalFormatting sqref="D7">
    <cfRule type="cellIs" dxfId="3441" priority="3418" operator="lessThan">
      <formula>0</formula>
    </cfRule>
  </conditionalFormatting>
  <conditionalFormatting sqref="D7">
    <cfRule type="cellIs" dxfId="3440" priority="3417" operator="lessThan">
      <formula>0</formula>
    </cfRule>
  </conditionalFormatting>
  <conditionalFormatting sqref="D7">
    <cfRule type="cellIs" dxfId="3439" priority="3416" operator="lessThan">
      <formula>0</formula>
    </cfRule>
  </conditionalFormatting>
  <conditionalFormatting sqref="D7">
    <cfRule type="cellIs" dxfId="3438" priority="3415" operator="lessThan">
      <formula>0</formula>
    </cfRule>
  </conditionalFormatting>
  <conditionalFormatting sqref="D7">
    <cfRule type="cellIs" dxfId="3437" priority="3414" operator="lessThan">
      <formula>0</formula>
    </cfRule>
  </conditionalFormatting>
  <conditionalFormatting sqref="D7">
    <cfRule type="cellIs" dxfId="3436" priority="3413" operator="lessThan">
      <formula>0</formula>
    </cfRule>
  </conditionalFormatting>
  <conditionalFormatting sqref="D7">
    <cfRule type="cellIs" dxfId="3435" priority="3412" operator="lessThan">
      <formula>0</formula>
    </cfRule>
  </conditionalFormatting>
  <conditionalFormatting sqref="D7">
    <cfRule type="cellIs" dxfId="3434" priority="3411" operator="lessThan">
      <formula>0</formula>
    </cfRule>
  </conditionalFormatting>
  <conditionalFormatting sqref="D7">
    <cfRule type="cellIs" dxfId="3433" priority="3410" operator="lessThan">
      <formula>0</formula>
    </cfRule>
  </conditionalFormatting>
  <conditionalFormatting sqref="D7">
    <cfRule type="cellIs" dxfId="3432" priority="3409" operator="lessThan">
      <formula>0</formula>
    </cfRule>
  </conditionalFormatting>
  <conditionalFormatting sqref="D7">
    <cfRule type="cellIs" dxfId="3431" priority="3408" operator="lessThan">
      <formula>0</formula>
    </cfRule>
  </conditionalFormatting>
  <conditionalFormatting sqref="D7">
    <cfRule type="cellIs" dxfId="3430" priority="3407" operator="lessThan">
      <formula>0</formula>
    </cfRule>
  </conditionalFormatting>
  <conditionalFormatting sqref="D7">
    <cfRule type="cellIs" dxfId="3429" priority="3406" operator="lessThan">
      <formula>0</formula>
    </cfRule>
  </conditionalFormatting>
  <conditionalFormatting sqref="D7">
    <cfRule type="cellIs" dxfId="3428" priority="3405" operator="lessThan">
      <formula>0</formula>
    </cfRule>
  </conditionalFormatting>
  <conditionalFormatting sqref="D7">
    <cfRule type="cellIs" dxfId="3427" priority="3404" operator="lessThan">
      <formula>0</formula>
    </cfRule>
  </conditionalFormatting>
  <conditionalFormatting sqref="D7">
    <cfRule type="cellIs" dxfId="3426" priority="3403" operator="lessThan">
      <formula>0</formula>
    </cfRule>
  </conditionalFormatting>
  <conditionalFormatting sqref="D7">
    <cfRule type="cellIs" dxfId="3425" priority="3402" operator="lessThan">
      <formula>0</formula>
    </cfRule>
  </conditionalFormatting>
  <conditionalFormatting sqref="D7">
    <cfRule type="cellIs" dxfId="3424" priority="3401" operator="lessThan">
      <formula>0</formula>
    </cfRule>
  </conditionalFormatting>
  <conditionalFormatting sqref="D7">
    <cfRule type="cellIs" dxfId="3423" priority="3400" operator="lessThan">
      <formula>0</formula>
    </cfRule>
  </conditionalFormatting>
  <conditionalFormatting sqref="D7">
    <cfRule type="cellIs" dxfId="3422" priority="3399" operator="lessThan">
      <formula>0</formula>
    </cfRule>
  </conditionalFormatting>
  <conditionalFormatting sqref="D7">
    <cfRule type="cellIs" dxfId="3421" priority="3398" operator="lessThan">
      <formula>0</formula>
    </cfRule>
  </conditionalFormatting>
  <conditionalFormatting sqref="D7">
    <cfRule type="cellIs" dxfId="3420" priority="3397" operator="lessThan">
      <formula>0</formula>
    </cfRule>
  </conditionalFormatting>
  <conditionalFormatting sqref="D7">
    <cfRule type="cellIs" dxfId="3419" priority="3396" operator="lessThan">
      <formula>0</formula>
    </cfRule>
  </conditionalFormatting>
  <conditionalFormatting sqref="D7">
    <cfRule type="cellIs" dxfId="3418" priority="3395" operator="lessThan">
      <formula>0</formula>
    </cfRule>
  </conditionalFormatting>
  <conditionalFormatting sqref="D7">
    <cfRule type="cellIs" dxfId="3417" priority="3394" operator="lessThan">
      <formula>0</formula>
    </cfRule>
  </conditionalFormatting>
  <conditionalFormatting sqref="D7">
    <cfRule type="cellIs" dxfId="3416" priority="3393" operator="lessThan">
      <formula>0</formula>
    </cfRule>
  </conditionalFormatting>
  <conditionalFormatting sqref="D7">
    <cfRule type="cellIs" dxfId="3415" priority="3392" operator="lessThan">
      <formula>0</formula>
    </cfRule>
  </conditionalFormatting>
  <conditionalFormatting sqref="D7">
    <cfRule type="cellIs" dxfId="3414" priority="3391" operator="lessThan">
      <formula>0</formula>
    </cfRule>
  </conditionalFormatting>
  <conditionalFormatting sqref="D7">
    <cfRule type="cellIs" dxfId="3413" priority="3390" operator="lessThan">
      <formula>0</formula>
    </cfRule>
  </conditionalFormatting>
  <conditionalFormatting sqref="D7">
    <cfRule type="cellIs" dxfId="3412" priority="3389" operator="lessThan">
      <formula>0</formula>
    </cfRule>
  </conditionalFormatting>
  <conditionalFormatting sqref="D7">
    <cfRule type="cellIs" dxfId="3411" priority="3388" operator="lessThan">
      <formula>0</formula>
    </cfRule>
  </conditionalFormatting>
  <conditionalFormatting sqref="D7">
    <cfRule type="cellIs" dxfId="3410" priority="3387" operator="lessThan">
      <formula>0</formula>
    </cfRule>
  </conditionalFormatting>
  <conditionalFormatting sqref="D7">
    <cfRule type="cellIs" dxfId="3409" priority="3386" operator="lessThan">
      <formula>0</formula>
    </cfRule>
  </conditionalFormatting>
  <conditionalFormatting sqref="D7">
    <cfRule type="cellIs" dxfId="3408" priority="3385" operator="lessThan">
      <formula>0</formula>
    </cfRule>
  </conditionalFormatting>
  <conditionalFormatting sqref="D7">
    <cfRule type="cellIs" dxfId="3407" priority="3384" operator="lessThan">
      <formula>0</formula>
    </cfRule>
  </conditionalFormatting>
  <conditionalFormatting sqref="D7">
    <cfRule type="cellIs" dxfId="3406" priority="3383" operator="lessThan">
      <formula>0</formula>
    </cfRule>
  </conditionalFormatting>
  <conditionalFormatting sqref="D7">
    <cfRule type="cellIs" dxfId="3405" priority="3382" operator="lessThan">
      <formula>0</formula>
    </cfRule>
  </conditionalFormatting>
  <conditionalFormatting sqref="D7">
    <cfRule type="cellIs" dxfId="3404" priority="3381" operator="lessThan">
      <formula>0</formula>
    </cfRule>
  </conditionalFormatting>
  <conditionalFormatting sqref="D7">
    <cfRule type="cellIs" dxfId="3403" priority="3380" operator="lessThan">
      <formula>0</formula>
    </cfRule>
  </conditionalFormatting>
  <conditionalFormatting sqref="D7">
    <cfRule type="cellIs" dxfId="3402" priority="3379" operator="lessThan">
      <formula>0</formula>
    </cfRule>
  </conditionalFormatting>
  <conditionalFormatting sqref="D7">
    <cfRule type="cellIs" dxfId="3401" priority="3378" operator="lessThan">
      <formula>0</formula>
    </cfRule>
  </conditionalFormatting>
  <conditionalFormatting sqref="D7">
    <cfRule type="cellIs" dxfId="3400" priority="3377" operator="lessThan">
      <formula>0</formula>
    </cfRule>
  </conditionalFormatting>
  <conditionalFormatting sqref="D7">
    <cfRule type="cellIs" dxfId="3399" priority="3376" operator="lessThan">
      <formula>0</formula>
    </cfRule>
  </conditionalFormatting>
  <conditionalFormatting sqref="D7">
    <cfRule type="cellIs" dxfId="3398" priority="3375" operator="lessThan">
      <formula>0</formula>
    </cfRule>
  </conditionalFormatting>
  <conditionalFormatting sqref="D7">
    <cfRule type="cellIs" dxfId="3397" priority="3374" operator="lessThan">
      <formula>0</formula>
    </cfRule>
  </conditionalFormatting>
  <conditionalFormatting sqref="D7">
    <cfRule type="cellIs" dxfId="3396" priority="3373" operator="lessThan">
      <formula>0</formula>
    </cfRule>
  </conditionalFormatting>
  <conditionalFormatting sqref="D7">
    <cfRule type="cellIs" dxfId="3395" priority="3372" operator="lessThan">
      <formula>0</formula>
    </cfRule>
  </conditionalFormatting>
  <conditionalFormatting sqref="D7">
    <cfRule type="cellIs" dxfId="3394" priority="3371" operator="lessThan">
      <formula>0</formula>
    </cfRule>
  </conditionalFormatting>
  <conditionalFormatting sqref="D7">
    <cfRule type="cellIs" dxfId="3393" priority="3370" operator="lessThan">
      <formula>0</formula>
    </cfRule>
  </conditionalFormatting>
  <conditionalFormatting sqref="D7">
    <cfRule type="cellIs" dxfId="3392" priority="3369" operator="lessThan">
      <formula>0</formula>
    </cfRule>
  </conditionalFormatting>
  <conditionalFormatting sqref="D7">
    <cfRule type="cellIs" dxfId="3391" priority="3368" operator="lessThan">
      <formula>0</formula>
    </cfRule>
  </conditionalFormatting>
  <conditionalFormatting sqref="D7">
    <cfRule type="cellIs" dxfId="3390" priority="3367" operator="lessThan">
      <formula>0</formula>
    </cfRule>
  </conditionalFormatting>
  <conditionalFormatting sqref="D7">
    <cfRule type="cellIs" dxfId="3389" priority="3366" operator="lessThan">
      <formula>0</formula>
    </cfRule>
  </conditionalFormatting>
  <conditionalFormatting sqref="D7">
    <cfRule type="cellIs" dxfId="3388" priority="3365" operator="lessThan">
      <formula>0</formula>
    </cfRule>
  </conditionalFormatting>
  <conditionalFormatting sqref="D7">
    <cfRule type="cellIs" dxfId="3387" priority="3364" operator="lessThan">
      <formula>0</formula>
    </cfRule>
  </conditionalFormatting>
  <conditionalFormatting sqref="D7">
    <cfRule type="cellIs" dxfId="3386" priority="3363" operator="lessThan">
      <formula>0</formula>
    </cfRule>
  </conditionalFormatting>
  <conditionalFormatting sqref="D7">
    <cfRule type="cellIs" dxfId="3385" priority="3362" operator="lessThan">
      <formula>0</formula>
    </cfRule>
  </conditionalFormatting>
  <conditionalFormatting sqref="D7">
    <cfRule type="cellIs" dxfId="3384" priority="3361" operator="lessThan">
      <formula>0</formula>
    </cfRule>
  </conditionalFormatting>
  <conditionalFormatting sqref="D7">
    <cfRule type="cellIs" dxfId="3383" priority="3360" operator="lessThan">
      <formula>0</formula>
    </cfRule>
  </conditionalFormatting>
  <conditionalFormatting sqref="D7">
    <cfRule type="cellIs" dxfId="3382" priority="3359" operator="lessThan">
      <formula>0</formula>
    </cfRule>
  </conditionalFormatting>
  <conditionalFormatting sqref="D7">
    <cfRule type="cellIs" dxfId="3381" priority="3358" operator="lessThan">
      <formula>0</formula>
    </cfRule>
  </conditionalFormatting>
  <conditionalFormatting sqref="D7">
    <cfRule type="cellIs" dxfId="3380" priority="3357" operator="lessThan">
      <formula>0</formula>
    </cfRule>
  </conditionalFormatting>
  <conditionalFormatting sqref="D7">
    <cfRule type="cellIs" dxfId="3379" priority="3356" operator="lessThan">
      <formula>0</formula>
    </cfRule>
  </conditionalFormatting>
  <conditionalFormatting sqref="D7">
    <cfRule type="cellIs" dxfId="3378" priority="3355" operator="lessThan">
      <formula>0</formula>
    </cfRule>
  </conditionalFormatting>
  <conditionalFormatting sqref="D7">
    <cfRule type="cellIs" dxfId="3377" priority="3354" operator="lessThan">
      <formula>0</formula>
    </cfRule>
  </conditionalFormatting>
  <conditionalFormatting sqref="D7">
    <cfRule type="cellIs" dxfId="3376" priority="3353" operator="lessThan">
      <formula>0</formula>
    </cfRule>
  </conditionalFormatting>
  <conditionalFormatting sqref="D7">
    <cfRule type="cellIs" dxfId="3375" priority="3352" operator="lessThan">
      <formula>0</formula>
    </cfRule>
  </conditionalFormatting>
  <conditionalFormatting sqref="D7">
    <cfRule type="cellIs" dxfId="3374" priority="3351" operator="lessThan">
      <formula>0</formula>
    </cfRule>
  </conditionalFormatting>
  <conditionalFormatting sqref="D7">
    <cfRule type="cellIs" dxfId="3373" priority="3350" operator="lessThan">
      <formula>0</formula>
    </cfRule>
  </conditionalFormatting>
  <conditionalFormatting sqref="D7">
    <cfRule type="cellIs" dxfId="3372" priority="3349" operator="lessThan">
      <formula>0</formula>
    </cfRule>
  </conditionalFormatting>
  <conditionalFormatting sqref="D7">
    <cfRule type="cellIs" dxfId="3371" priority="3348" operator="lessThan">
      <formula>0</formula>
    </cfRule>
  </conditionalFormatting>
  <conditionalFormatting sqref="D7">
    <cfRule type="cellIs" dxfId="3370" priority="3347" operator="lessThan">
      <formula>0</formula>
    </cfRule>
  </conditionalFormatting>
  <conditionalFormatting sqref="D7">
    <cfRule type="cellIs" dxfId="3369" priority="3346" operator="lessThan">
      <formula>0</formula>
    </cfRule>
  </conditionalFormatting>
  <conditionalFormatting sqref="D7">
    <cfRule type="cellIs" dxfId="3368" priority="3345" operator="lessThan">
      <formula>0</formula>
    </cfRule>
  </conditionalFormatting>
  <conditionalFormatting sqref="D7">
    <cfRule type="cellIs" dxfId="3367" priority="3344" operator="lessThan">
      <formula>0</formula>
    </cfRule>
  </conditionalFormatting>
  <conditionalFormatting sqref="D7">
    <cfRule type="cellIs" dxfId="3366" priority="3343" operator="lessThan">
      <formula>0</formula>
    </cfRule>
  </conditionalFormatting>
  <conditionalFormatting sqref="D7">
    <cfRule type="cellIs" dxfId="3365" priority="3342" operator="lessThan">
      <formula>0</formula>
    </cfRule>
  </conditionalFormatting>
  <conditionalFormatting sqref="D7">
    <cfRule type="cellIs" dxfId="3364" priority="3341" operator="lessThan">
      <formula>0</formula>
    </cfRule>
  </conditionalFormatting>
  <conditionalFormatting sqref="D7">
    <cfRule type="cellIs" dxfId="3363" priority="3340" operator="lessThan">
      <formula>0</formula>
    </cfRule>
  </conditionalFormatting>
  <conditionalFormatting sqref="D7">
    <cfRule type="cellIs" dxfId="3362" priority="3339" operator="lessThan">
      <formula>0</formula>
    </cfRule>
  </conditionalFormatting>
  <conditionalFormatting sqref="D7">
    <cfRule type="cellIs" dxfId="3361" priority="3338" operator="lessThan">
      <formula>0</formula>
    </cfRule>
  </conditionalFormatting>
  <conditionalFormatting sqref="D7">
    <cfRule type="cellIs" dxfId="3360" priority="3337" operator="lessThan">
      <formula>0</formula>
    </cfRule>
  </conditionalFormatting>
  <conditionalFormatting sqref="D7">
    <cfRule type="cellIs" dxfId="3359" priority="3336" operator="lessThan">
      <formula>0</formula>
    </cfRule>
  </conditionalFormatting>
  <conditionalFormatting sqref="D7">
    <cfRule type="cellIs" dxfId="3358" priority="3335" operator="lessThan">
      <formula>0</formula>
    </cfRule>
  </conditionalFormatting>
  <conditionalFormatting sqref="D7">
    <cfRule type="cellIs" dxfId="3357" priority="3334" operator="lessThan">
      <formula>0</formula>
    </cfRule>
  </conditionalFormatting>
  <conditionalFormatting sqref="D7">
    <cfRule type="cellIs" dxfId="3356" priority="3333" operator="lessThan">
      <formula>0</formula>
    </cfRule>
  </conditionalFormatting>
  <conditionalFormatting sqref="D7">
    <cfRule type="cellIs" dxfId="3355" priority="3332" operator="lessThan">
      <formula>0</formula>
    </cfRule>
  </conditionalFormatting>
  <conditionalFormatting sqref="D7">
    <cfRule type="cellIs" dxfId="3354" priority="3331" operator="lessThan">
      <formula>0</formula>
    </cfRule>
  </conditionalFormatting>
  <conditionalFormatting sqref="D7">
    <cfRule type="cellIs" dxfId="3353" priority="3330" operator="lessThan">
      <formula>0</formula>
    </cfRule>
  </conditionalFormatting>
  <conditionalFormatting sqref="D7">
    <cfRule type="cellIs" dxfId="3352" priority="3329" operator="lessThan">
      <formula>0</formula>
    </cfRule>
  </conditionalFormatting>
  <conditionalFormatting sqref="D7">
    <cfRule type="cellIs" dxfId="3351" priority="3328" operator="lessThan">
      <formula>0</formula>
    </cfRule>
  </conditionalFormatting>
  <conditionalFormatting sqref="D7">
    <cfRule type="cellIs" dxfId="3350" priority="3327" operator="lessThan">
      <formula>0</formula>
    </cfRule>
  </conditionalFormatting>
  <conditionalFormatting sqref="D7">
    <cfRule type="cellIs" dxfId="3349" priority="3326" operator="lessThan">
      <formula>0</formula>
    </cfRule>
  </conditionalFormatting>
  <conditionalFormatting sqref="D7">
    <cfRule type="cellIs" dxfId="3348" priority="3325" operator="lessThan">
      <formula>0</formula>
    </cfRule>
  </conditionalFormatting>
  <conditionalFormatting sqref="D7">
    <cfRule type="cellIs" dxfId="3347" priority="3324" operator="lessThan">
      <formula>0</formula>
    </cfRule>
  </conditionalFormatting>
  <conditionalFormatting sqref="D7">
    <cfRule type="cellIs" dxfId="3346" priority="3323" operator="lessThan">
      <formula>0</formula>
    </cfRule>
  </conditionalFormatting>
  <conditionalFormatting sqref="D7">
    <cfRule type="cellIs" dxfId="3345" priority="3322" operator="lessThan">
      <formula>0</formula>
    </cfRule>
  </conditionalFormatting>
  <conditionalFormatting sqref="D7">
    <cfRule type="cellIs" dxfId="3344" priority="3321" operator="lessThan">
      <formula>0</formula>
    </cfRule>
  </conditionalFormatting>
  <conditionalFormatting sqref="D7">
    <cfRule type="cellIs" dxfId="3343" priority="3320" operator="lessThan">
      <formula>0</formula>
    </cfRule>
  </conditionalFormatting>
  <conditionalFormatting sqref="D7">
    <cfRule type="cellIs" dxfId="3342" priority="3319" operator="lessThan">
      <formula>0</formula>
    </cfRule>
  </conditionalFormatting>
  <conditionalFormatting sqref="D7">
    <cfRule type="cellIs" dxfId="3341" priority="3318" operator="lessThan">
      <formula>0</formula>
    </cfRule>
  </conditionalFormatting>
  <conditionalFormatting sqref="D7">
    <cfRule type="cellIs" dxfId="3340" priority="3317" operator="lessThan">
      <formula>0</formula>
    </cfRule>
  </conditionalFormatting>
  <conditionalFormatting sqref="D7">
    <cfRule type="cellIs" dxfId="3339" priority="3316" operator="lessThan">
      <formula>0</formula>
    </cfRule>
  </conditionalFormatting>
  <conditionalFormatting sqref="D7">
    <cfRule type="cellIs" dxfId="3338" priority="3315" operator="lessThan">
      <formula>0</formula>
    </cfRule>
  </conditionalFormatting>
  <conditionalFormatting sqref="D7">
    <cfRule type="cellIs" dxfId="3337" priority="3314" operator="lessThan">
      <formula>0</formula>
    </cfRule>
  </conditionalFormatting>
  <conditionalFormatting sqref="D7">
    <cfRule type="cellIs" dxfId="3336" priority="3313" operator="lessThan">
      <formula>0</formula>
    </cfRule>
  </conditionalFormatting>
  <conditionalFormatting sqref="D7">
    <cfRule type="cellIs" dxfId="3335" priority="3312" operator="lessThan">
      <formula>0</formula>
    </cfRule>
  </conditionalFormatting>
  <conditionalFormatting sqref="D7">
    <cfRule type="cellIs" dxfId="3334" priority="3311" operator="lessThan">
      <formula>0</formula>
    </cfRule>
  </conditionalFormatting>
  <conditionalFormatting sqref="D7">
    <cfRule type="cellIs" dxfId="3333" priority="3310" operator="lessThan">
      <formula>0</formula>
    </cfRule>
  </conditionalFormatting>
  <conditionalFormatting sqref="D7">
    <cfRule type="cellIs" dxfId="3332" priority="3309" operator="lessThan">
      <formula>0</formula>
    </cfRule>
  </conditionalFormatting>
  <conditionalFormatting sqref="D7">
    <cfRule type="cellIs" dxfId="3331" priority="3308" operator="lessThan">
      <formula>0</formula>
    </cfRule>
  </conditionalFormatting>
  <conditionalFormatting sqref="D7">
    <cfRule type="cellIs" dxfId="3330" priority="3307" operator="lessThan">
      <formula>0</formula>
    </cfRule>
  </conditionalFormatting>
  <conditionalFormatting sqref="D7">
    <cfRule type="cellIs" dxfId="3329" priority="3306" operator="lessThan">
      <formula>0</formula>
    </cfRule>
  </conditionalFormatting>
  <conditionalFormatting sqref="D7">
    <cfRule type="cellIs" dxfId="3328" priority="3305" operator="lessThan">
      <formula>0</formula>
    </cfRule>
  </conditionalFormatting>
  <conditionalFormatting sqref="D7">
    <cfRule type="cellIs" dxfId="3327" priority="3304" operator="lessThan">
      <formula>0</formula>
    </cfRule>
  </conditionalFormatting>
  <conditionalFormatting sqref="D7">
    <cfRule type="cellIs" dxfId="3326" priority="3303" operator="lessThan">
      <formula>0</formula>
    </cfRule>
  </conditionalFormatting>
  <conditionalFormatting sqref="D7">
    <cfRule type="cellIs" dxfId="3325" priority="3302" operator="lessThan">
      <formula>0</formula>
    </cfRule>
  </conditionalFormatting>
  <conditionalFormatting sqref="D7">
    <cfRule type="cellIs" dxfId="3324" priority="3301" operator="lessThan">
      <formula>0</formula>
    </cfRule>
  </conditionalFormatting>
  <conditionalFormatting sqref="D7">
    <cfRule type="cellIs" dxfId="3323" priority="3300" operator="lessThan">
      <formula>0</formula>
    </cfRule>
  </conditionalFormatting>
  <conditionalFormatting sqref="D7">
    <cfRule type="cellIs" dxfId="3322" priority="3299" operator="lessThan">
      <formula>0</formula>
    </cfRule>
  </conditionalFormatting>
  <conditionalFormatting sqref="D7">
    <cfRule type="cellIs" dxfId="3321" priority="3298" operator="lessThan">
      <formula>0</formula>
    </cfRule>
  </conditionalFormatting>
  <conditionalFormatting sqref="D7">
    <cfRule type="cellIs" dxfId="3320" priority="3297" operator="lessThan">
      <formula>0</formula>
    </cfRule>
  </conditionalFormatting>
  <conditionalFormatting sqref="D7">
    <cfRule type="cellIs" dxfId="3319" priority="3296" operator="lessThan">
      <formula>0</formula>
    </cfRule>
  </conditionalFormatting>
  <conditionalFormatting sqref="D7">
    <cfRule type="cellIs" dxfId="3318" priority="3295" operator="lessThan">
      <formula>0</formula>
    </cfRule>
  </conditionalFormatting>
  <conditionalFormatting sqref="D7">
    <cfRule type="cellIs" dxfId="3317" priority="3294" operator="lessThan">
      <formula>0</formula>
    </cfRule>
  </conditionalFormatting>
  <conditionalFormatting sqref="D7">
    <cfRule type="cellIs" dxfId="3316" priority="3293" operator="lessThan">
      <formula>0</formula>
    </cfRule>
  </conditionalFormatting>
  <conditionalFormatting sqref="D7">
    <cfRule type="cellIs" dxfId="3315" priority="3292" operator="lessThan">
      <formula>0</formula>
    </cfRule>
  </conditionalFormatting>
  <conditionalFormatting sqref="D7">
    <cfRule type="cellIs" dxfId="3314" priority="3291" operator="lessThan">
      <formula>0</formula>
    </cfRule>
  </conditionalFormatting>
  <conditionalFormatting sqref="D7">
    <cfRule type="cellIs" dxfId="3313" priority="3290" operator="lessThan">
      <formula>0</formula>
    </cfRule>
  </conditionalFormatting>
  <conditionalFormatting sqref="D7">
    <cfRule type="cellIs" dxfId="3312" priority="3289" operator="lessThan">
      <formula>0</formula>
    </cfRule>
  </conditionalFormatting>
  <conditionalFormatting sqref="D7">
    <cfRule type="cellIs" dxfId="3311" priority="3288" operator="lessThan">
      <formula>0</formula>
    </cfRule>
  </conditionalFormatting>
  <conditionalFormatting sqref="D7">
    <cfRule type="cellIs" dxfId="3310" priority="3287" operator="lessThan">
      <formula>0</formula>
    </cfRule>
  </conditionalFormatting>
  <conditionalFormatting sqref="D7">
    <cfRule type="cellIs" dxfId="3309" priority="3286" operator="lessThan">
      <formula>0</formula>
    </cfRule>
  </conditionalFormatting>
  <conditionalFormatting sqref="D7">
    <cfRule type="cellIs" dxfId="3308" priority="3285" operator="lessThan">
      <formula>0</formula>
    </cfRule>
  </conditionalFormatting>
  <conditionalFormatting sqref="D7">
    <cfRule type="cellIs" dxfId="3307" priority="3284" operator="lessThan">
      <formula>0</formula>
    </cfRule>
  </conditionalFormatting>
  <conditionalFormatting sqref="D7">
    <cfRule type="cellIs" dxfId="3306" priority="3283" operator="lessThan">
      <formula>0</formula>
    </cfRule>
  </conditionalFormatting>
  <conditionalFormatting sqref="D7">
    <cfRule type="cellIs" dxfId="3305" priority="3282" operator="lessThan">
      <formula>0</formula>
    </cfRule>
  </conditionalFormatting>
  <conditionalFormatting sqref="D7">
    <cfRule type="cellIs" dxfId="3304" priority="3281" operator="lessThan">
      <formula>0</formula>
    </cfRule>
  </conditionalFormatting>
  <conditionalFormatting sqref="D7">
    <cfRule type="cellIs" dxfId="3303" priority="3280" operator="lessThan">
      <formula>0</formula>
    </cfRule>
  </conditionalFormatting>
  <conditionalFormatting sqref="D7">
    <cfRule type="cellIs" dxfId="3302" priority="3279" operator="lessThan">
      <formula>0</formula>
    </cfRule>
  </conditionalFormatting>
  <conditionalFormatting sqref="D7">
    <cfRule type="cellIs" dxfId="3301" priority="3278" operator="lessThan">
      <formula>0</formula>
    </cfRule>
  </conditionalFormatting>
  <conditionalFormatting sqref="D7">
    <cfRule type="cellIs" dxfId="3300" priority="3277" operator="lessThan">
      <formula>0</formula>
    </cfRule>
  </conditionalFormatting>
  <conditionalFormatting sqref="D7">
    <cfRule type="cellIs" dxfId="3299" priority="3276" operator="lessThan">
      <formula>0</formula>
    </cfRule>
  </conditionalFormatting>
  <conditionalFormatting sqref="D7">
    <cfRule type="cellIs" dxfId="3298" priority="3275" operator="lessThan">
      <formula>0</formula>
    </cfRule>
  </conditionalFormatting>
  <conditionalFormatting sqref="D7">
    <cfRule type="cellIs" dxfId="3297" priority="3274" operator="lessThan">
      <formula>0</formula>
    </cfRule>
  </conditionalFormatting>
  <conditionalFormatting sqref="D7">
    <cfRule type="cellIs" dxfId="3296" priority="3273" operator="lessThan">
      <formula>0</formula>
    </cfRule>
  </conditionalFormatting>
  <conditionalFormatting sqref="D7">
    <cfRule type="cellIs" dxfId="3295" priority="3272" operator="lessThan">
      <formula>0</formula>
    </cfRule>
  </conditionalFormatting>
  <conditionalFormatting sqref="D7">
    <cfRule type="cellIs" dxfId="3294" priority="3271" operator="lessThan">
      <formula>0</formula>
    </cfRule>
  </conditionalFormatting>
  <conditionalFormatting sqref="D7">
    <cfRule type="cellIs" dxfId="3293" priority="3270" operator="lessThan">
      <formula>0</formula>
    </cfRule>
  </conditionalFormatting>
  <conditionalFormatting sqref="D7">
    <cfRule type="cellIs" dxfId="3292" priority="3269" operator="lessThan">
      <formula>0</formula>
    </cfRule>
  </conditionalFormatting>
  <conditionalFormatting sqref="D7">
    <cfRule type="cellIs" dxfId="3291" priority="3268" operator="lessThan">
      <formula>0</formula>
    </cfRule>
  </conditionalFormatting>
  <conditionalFormatting sqref="D7">
    <cfRule type="cellIs" dxfId="3290" priority="3267" operator="lessThan">
      <formula>0</formula>
    </cfRule>
  </conditionalFormatting>
  <conditionalFormatting sqref="D7">
    <cfRule type="cellIs" dxfId="3289" priority="3266" operator="lessThan">
      <formula>0</formula>
    </cfRule>
  </conditionalFormatting>
  <conditionalFormatting sqref="D7">
    <cfRule type="cellIs" dxfId="3288" priority="3265" operator="lessThan">
      <formula>0</formula>
    </cfRule>
  </conditionalFormatting>
  <conditionalFormatting sqref="D7">
    <cfRule type="cellIs" dxfId="3287" priority="3264" operator="lessThan">
      <formula>0</formula>
    </cfRule>
  </conditionalFormatting>
  <conditionalFormatting sqref="D7">
    <cfRule type="cellIs" dxfId="3286" priority="3263" operator="lessThan">
      <formula>0</formula>
    </cfRule>
  </conditionalFormatting>
  <conditionalFormatting sqref="D7">
    <cfRule type="cellIs" dxfId="3285" priority="3262" operator="lessThan">
      <formula>0</formula>
    </cfRule>
  </conditionalFormatting>
  <conditionalFormatting sqref="D7">
    <cfRule type="cellIs" dxfId="3284" priority="3261" operator="lessThan">
      <formula>0</formula>
    </cfRule>
  </conditionalFormatting>
  <conditionalFormatting sqref="D7">
    <cfRule type="cellIs" dxfId="3283" priority="3260" operator="lessThan">
      <formula>0</formula>
    </cfRule>
  </conditionalFormatting>
  <conditionalFormatting sqref="D7">
    <cfRule type="cellIs" dxfId="3282" priority="3259" operator="lessThan">
      <formula>0</formula>
    </cfRule>
  </conditionalFormatting>
  <conditionalFormatting sqref="D7">
    <cfRule type="cellIs" dxfId="3281" priority="3258" operator="lessThan">
      <formula>0</formula>
    </cfRule>
  </conditionalFormatting>
  <conditionalFormatting sqref="D7">
    <cfRule type="cellIs" dxfId="3280" priority="3257" operator="lessThan">
      <formula>0</formula>
    </cfRule>
  </conditionalFormatting>
  <conditionalFormatting sqref="D7">
    <cfRule type="cellIs" dxfId="3279" priority="3256" operator="lessThan">
      <formula>0</formula>
    </cfRule>
  </conditionalFormatting>
  <conditionalFormatting sqref="D7">
    <cfRule type="cellIs" dxfId="3278" priority="3255" operator="lessThan">
      <formula>0</formula>
    </cfRule>
  </conditionalFormatting>
  <conditionalFormatting sqref="D7">
    <cfRule type="cellIs" dxfId="3277" priority="3254" operator="lessThan">
      <formula>0</formula>
    </cfRule>
  </conditionalFormatting>
  <conditionalFormatting sqref="D7">
    <cfRule type="cellIs" dxfId="3276" priority="3253" operator="lessThan">
      <formula>0</formula>
    </cfRule>
  </conditionalFormatting>
  <conditionalFormatting sqref="D7">
    <cfRule type="cellIs" dxfId="3275" priority="3252" operator="lessThan">
      <formula>0</formula>
    </cfRule>
  </conditionalFormatting>
  <conditionalFormatting sqref="D7">
    <cfRule type="cellIs" dxfId="3274" priority="3251" operator="lessThan">
      <formula>0</formula>
    </cfRule>
  </conditionalFormatting>
  <conditionalFormatting sqref="D7">
    <cfRule type="cellIs" dxfId="3273" priority="3250" operator="lessThan">
      <formula>0</formula>
    </cfRule>
  </conditionalFormatting>
  <conditionalFormatting sqref="D7">
    <cfRule type="cellIs" dxfId="3272" priority="3249" operator="lessThan">
      <formula>0</formula>
    </cfRule>
  </conditionalFormatting>
  <conditionalFormatting sqref="D7">
    <cfRule type="cellIs" dxfId="3271" priority="3248" operator="lessThan">
      <formula>0</formula>
    </cfRule>
  </conditionalFormatting>
  <conditionalFormatting sqref="D7">
    <cfRule type="cellIs" dxfId="3270" priority="3247" operator="lessThan">
      <formula>0</formula>
    </cfRule>
  </conditionalFormatting>
  <conditionalFormatting sqref="D7">
    <cfRule type="cellIs" dxfId="3269" priority="3246" operator="lessThan">
      <formula>0</formula>
    </cfRule>
  </conditionalFormatting>
  <conditionalFormatting sqref="D7">
    <cfRule type="cellIs" dxfId="3268" priority="3245" operator="lessThan">
      <formula>0</formula>
    </cfRule>
  </conditionalFormatting>
  <conditionalFormatting sqref="D7">
    <cfRule type="cellIs" dxfId="3267" priority="3244" operator="lessThan">
      <formula>0</formula>
    </cfRule>
  </conditionalFormatting>
  <conditionalFormatting sqref="D7">
    <cfRule type="cellIs" dxfId="3266" priority="3243" operator="lessThan">
      <formula>0</formula>
    </cfRule>
  </conditionalFormatting>
  <conditionalFormatting sqref="D7">
    <cfRule type="cellIs" dxfId="3265" priority="3242" operator="lessThan">
      <formula>0</formula>
    </cfRule>
  </conditionalFormatting>
  <conditionalFormatting sqref="D7">
    <cfRule type="cellIs" dxfId="3264" priority="3241" operator="lessThan">
      <formula>0</formula>
    </cfRule>
  </conditionalFormatting>
  <conditionalFormatting sqref="D7">
    <cfRule type="cellIs" dxfId="3263" priority="3240" operator="lessThan">
      <formula>0</formula>
    </cfRule>
  </conditionalFormatting>
  <conditionalFormatting sqref="D7">
    <cfRule type="cellIs" dxfId="3262" priority="3239" operator="lessThan">
      <formula>0</formula>
    </cfRule>
  </conditionalFormatting>
  <conditionalFormatting sqref="D7">
    <cfRule type="cellIs" dxfId="3261" priority="3238" operator="lessThan">
      <formula>0</formula>
    </cfRule>
  </conditionalFormatting>
  <conditionalFormatting sqref="D7">
    <cfRule type="cellIs" dxfId="3260" priority="3237" operator="lessThan">
      <formula>0</formula>
    </cfRule>
  </conditionalFormatting>
  <conditionalFormatting sqref="D7">
    <cfRule type="cellIs" dxfId="3259" priority="3236" operator="lessThan">
      <formula>0</formula>
    </cfRule>
  </conditionalFormatting>
  <conditionalFormatting sqref="D7">
    <cfRule type="cellIs" dxfId="3258" priority="3235" operator="lessThan">
      <formula>0</formula>
    </cfRule>
  </conditionalFormatting>
  <conditionalFormatting sqref="D7">
    <cfRule type="cellIs" dxfId="3257" priority="3234" operator="lessThan">
      <formula>0</formula>
    </cfRule>
  </conditionalFormatting>
  <conditionalFormatting sqref="D7">
    <cfRule type="cellIs" dxfId="3256" priority="3233" operator="lessThan">
      <formula>0</formula>
    </cfRule>
  </conditionalFormatting>
  <conditionalFormatting sqref="D7">
    <cfRule type="cellIs" dxfId="3255" priority="3232" operator="lessThan">
      <formula>0</formula>
    </cfRule>
  </conditionalFormatting>
  <conditionalFormatting sqref="D7">
    <cfRule type="cellIs" dxfId="3254" priority="3231" operator="lessThan">
      <formula>0</formula>
    </cfRule>
  </conditionalFormatting>
  <conditionalFormatting sqref="D7">
    <cfRule type="cellIs" dxfId="3253" priority="3230" operator="lessThan">
      <formula>0</formula>
    </cfRule>
  </conditionalFormatting>
  <conditionalFormatting sqref="D7">
    <cfRule type="cellIs" dxfId="3252" priority="3229" operator="lessThan">
      <formula>0</formula>
    </cfRule>
  </conditionalFormatting>
  <conditionalFormatting sqref="D7">
    <cfRule type="cellIs" dxfId="3251" priority="3228" operator="lessThan">
      <formula>0</formula>
    </cfRule>
  </conditionalFormatting>
  <conditionalFormatting sqref="D7">
    <cfRule type="cellIs" dxfId="3250" priority="3227" operator="lessThan">
      <formula>0</formula>
    </cfRule>
  </conditionalFormatting>
  <conditionalFormatting sqref="D7">
    <cfRule type="cellIs" dxfId="3249" priority="3226" operator="lessThan">
      <formula>0</formula>
    </cfRule>
  </conditionalFormatting>
  <conditionalFormatting sqref="D7">
    <cfRule type="cellIs" dxfId="3248" priority="3225" operator="lessThan">
      <formula>0</formula>
    </cfRule>
  </conditionalFormatting>
  <conditionalFormatting sqref="D7">
    <cfRule type="cellIs" dxfId="3247" priority="3224" operator="lessThan">
      <formula>0</formula>
    </cfRule>
  </conditionalFormatting>
  <conditionalFormatting sqref="D7">
    <cfRule type="cellIs" dxfId="3246" priority="3223" operator="lessThan">
      <formula>0</formula>
    </cfRule>
  </conditionalFormatting>
  <conditionalFormatting sqref="D7">
    <cfRule type="cellIs" dxfId="3245" priority="3222" operator="lessThan">
      <formula>0</formula>
    </cfRule>
  </conditionalFormatting>
  <conditionalFormatting sqref="D7">
    <cfRule type="cellIs" dxfId="3244" priority="3221" operator="lessThan">
      <formula>0</formula>
    </cfRule>
  </conditionalFormatting>
  <conditionalFormatting sqref="D7">
    <cfRule type="cellIs" dxfId="3243" priority="3220" operator="lessThan">
      <formula>0</formula>
    </cfRule>
  </conditionalFormatting>
  <conditionalFormatting sqref="D7">
    <cfRule type="cellIs" dxfId="3242" priority="3219" operator="lessThan">
      <formula>0</formula>
    </cfRule>
  </conditionalFormatting>
  <conditionalFormatting sqref="D7">
    <cfRule type="cellIs" dxfId="3241" priority="3218" operator="lessThan">
      <formula>0</formula>
    </cfRule>
  </conditionalFormatting>
  <conditionalFormatting sqref="D7">
    <cfRule type="cellIs" dxfId="3240" priority="3217" operator="lessThan">
      <formula>0</formula>
    </cfRule>
  </conditionalFormatting>
  <conditionalFormatting sqref="D7">
    <cfRule type="cellIs" dxfId="3239" priority="3216" operator="lessThan">
      <formula>0</formula>
    </cfRule>
  </conditionalFormatting>
  <conditionalFormatting sqref="D7">
    <cfRule type="cellIs" dxfId="3238" priority="3215" operator="lessThan">
      <formula>0</formula>
    </cfRule>
  </conditionalFormatting>
  <conditionalFormatting sqref="D7">
    <cfRule type="cellIs" dxfId="3237" priority="3214" operator="lessThan">
      <formula>0</formula>
    </cfRule>
  </conditionalFormatting>
  <conditionalFormatting sqref="D7">
    <cfRule type="cellIs" dxfId="3236" priority="3213" operator="lessThan">
      <formula>0</formula>
    </cfRule>
  </conditionalFormatting>
  <conditionalFormatting sqref="D7">
    <cfRule type="cellIs" dxfId="3235" priority="3212" operator="lessThan">
      <formula>0</formula>
    </cfRule>
  </conditionalFormatting>
  <conditionalFormatting sqref="D7">
    <cfRule type="cellIs" dxfId="3234" priority="3211" operator="lessThan">
      <formula>0</formula>
    </cfRule>
  </conditionalFormatting>
  <conditionalFormatting sqref="D7">
    <cfRule type="cellIs" dxfId="3233" priority="3210" operator="lessThan">
      <formula>0</formula>
    </cfRule>
  </conditionalFormatting>
  <conditionalFormatting sqref="D7">
    <cfRule type="cellIs" dxfId="3232" priority="3209" operator="lessThan">
      <formula>0</formula>
    </cfRule>
  </conditionalFormatting>
  <conditionalFormatting sqref="D7">
    <cfRule type="cellIs" dxfId="3231" priority="3208" operator="lessThan">
      <formula>0</formula>
    </cfRule>
  </conditionalFormatting>
  <conditionalFormatting sqref="D7">
    <cfRule type="cellIs" dxfId="3230" priority="3207" operator="lessThan">
      <formula>0</formula>
    </cfRule>
  </conditionalFormatting>
  <conditionalFormatting sqref="D7">
    <cfRule type="cellIs" dxfId="3229" priority="3206" operator="lessThan">
      <formula>0</formula>
    </cfRule>
  </conditionalFormatting>
  <conditionalFormatting sqref="D7">
    <cfRule type="cellIs" dxfId="3228" priority="3205" operator="lessThan">
      <formula>0</formula>
    </cfRule>
  </conditionalFormatting>
  <conditionalFormatting sqref="D7">
    <cfRule type="cellIs" dxfId="3227" priority="3204" operator="lessThan">
      <formula>0</formula>
    </cfRule>
  </conditionalFormatting>
  <conditionalFormatting sqref="D7">
    <cfRule type="cellIs" dxfId="3226" priority="3203" operator="lessThan">
      <formula>0</formula>
    </cfRule>
  </conditionalFormatting>
  <conditionalFormatting sqref="D7">
    <cfRule type="cellIs" dxfId="3225" priority="3202" operator="lessThan">
      <formula>0</formula>
    </cfRule>
  </conditionalFormatting>
  <conditionalFormatting sqref="D7">
    <cfRule type="cellIs" dxfId="3224" priority="3201" operator="lessThan">
      <formula>0</formula>
    </cfRule>
  </conditionalFormatting>
  <conditionalFormatting sqref="D7">
    <cfRule type="cellIs" dxfId="3223" priority="3200" operator="lessThan">
      <formula>0</formula>
    </cfRule>
  </conditionalFormatting>
  <conditionalFormatting sqref="D7">
    <cfRule type="cellIs" dxfId="3222" priority="3199" operator="lessThan">
      <formula>0</formula>
    </cfRule>
  </conditionalFormatting>
  <conditionalFormatting sqref="D7">
    <cfRule type="cellIs" dxfId="3221" priority="3198" operator="lessThan">
      <formula>0</formula>
    </cfRule>
  </conditionalFormatting>
  <conditionalFormatting sqref="D7">
    <cfRule type="cellIs" dxfId="3220" priority="3197" operator="lessThan">
      <formula>0</formula>
    </cfRule>
  </conditionalFormatting>
  <conditionalFormatting sqref="D7">
    <cfRule type="cellIs" dxfId="3219" priority="3196" operator="lessThan">
      <formula>0</formula>
    </cfRule>
  </conditionalFormatting>
  <conditionalFormatting sqref="D7">
    <cfRule type="cellIs" dxfId="3218" priority="3195" operator="lessThan">
      <formula>0</formula>
    </cfRule>
  </conditionalFormatting>
  <conditionalFormatting sqref="D7">
    <cfRule type="cellIs" dxfId="3217" priority="3194" operator="lessThan">
      <formula>0</formula>
    </cfRule>
  </conditionalFormatting>
  <conditionalFormatting sqref="D7">
    <cfRule type="cellIs" dxfId="3216" priority="3193" operator="lessThan">
      <formula>0</formula>
    </cfRule>
  </conditionalFormatting>
  <conditionalFormatting sqref="D7">
    <cfRule type="cellIs" dxfId="3215" priority="3192" operator="lessThan">
      <formula>0</formula>
    </cfRule>
  </conditionalFormatting>
  <conditionalFormatting sqref="D7">
    <cfRule type="cellIs" dxfId="3214" priority="3191" operator="lessThan">
      <formula>0</formula>
    </cfRule>
  </conditionalFormatting>
  <conditionalFormatting sqref="D7">
    <cfRule type="cellIs" dxfId="3213" priority="3190" operator="lessThan">
      <formula>0</formula>
    </cfRule>
  </conditionalFormatting>
  <conditionalFormatting sqref="D7">
    <cfRule type="cellIs" dxfId="3212" priority="3189" operator="lessThan">
      <formula>0</formula>
    </cfRule>
  </conditionalFormatting>
  <conditionalFormatting sqref="D7">
    <cfRule type="cellIs" dxfId="3211" priority="3188" operator="lessThan">
      <formula>0</formula>
    </cfRule>
  </conditionalFormatting>
  <conditionalFormatting sqref="D7">
    <cfRule type="cellIs" dxfId="3210" priority="3187" operator="lessThan">
      <formula>0</formula>
    </cfRule>
  </conditionalFormatting>
  <conditionalFormatting sqref="D7">
    <cfRule type="cellIs" dxfId="3209" priority="3186" operator="lessThan">
      <formula>0</formula>
    </cfRule>
  </conditionalFormatting>
  <conditionalFormatting sqref="D7">
    <cfRule type="cellIs" dxfId="3208" priority="3185" operator="lessThan">
      <formula>0</formula>
    </cfRule>
  </conditionalFormatting>
  <conditionalFormatting sqref="D7">
    <cfRule type="cellIs" dxfId="3207" priority="3184" operator="lessThan">
      <formula>0</formula>
    </cfRule>
  </conditionalFormatting>
  <conditionalFormatting sqref="D7">
    <cfRule type="cellIs" dxfId="3206" priority="3183" operator="lessThan">
      <formula>0</formula>
    </cfRule>
  </conditionalFormatting>
  <conditionalFormatting sqref="D7">
    <cfRule type="cellIs" dxfId="3205" priority="3182" operator="lessThan">
      <formula>0</formula>
    </cfRule>
  </conditionalFormatting>
  <conditionalFormatting sqref="D7">
    <cfRule type="cellIs" dxfId="3204" priority="3181" operator="lessThan">
      <formula>0</formula>
    </cfRule>
  </conditionalFormatting>
  <conditionalFormatting sqref="D7">
    <cfRule type="cellIs" dxfId="3203" priority="3180" operator="lessThan">
      <formula>0</formula>
    </cfRule>
  </conditionalFormatting>
  <conditionalFormatting sqref="D7">
    <cfRule type="cellIs" dxfId="3202" priority="3179" operator="lessThan">
      <formula>0</formula>
    </cfRule>
  </conditionalFormatting>
  <conditionalFormatting sqref="D7">
    <cfRule type="cellIs" dxfId="3201" priority="3178" operator="lessThan">
      <formula>0</formula>
    </cfRule>
  </conditionalFormatting>
  <conditionalFormatting sqref="D7">
    <cfRule type="cellIs" dxfId="3200" priority="3177" operator="lessThan">
      <formula>0</formula>
    </cfRule>
  </conditionalFormatting>
  <conditionalFormatting sqref="D7">
    <cfRule type="cellIs" dxfId="3199" priority="3176" operator="lessThan">
      <formula>0</formula>
    </cfRule>
  </conditionalFormatting>
  <conditionalFormatting sqref="D7">
    <cfRule type="cellIs" dxfId="3198" priority="3175" operator="lessThan">
      <formula>0</formula>
    </cfRule>
  </conditionalFormatting>
  <conditionalFormatting sqref="D7">
    <cfRule type="cellIs" dxfId="3197" priority="3174" operator="lessThan">
      <formula>0</formula>
    </cfRule>
  </conditionalFormatting>
  <conditionalFormatting sqref="D7">
    <cfRule type="cellIs" dxfId="3196" priority="3173" operator="lessThan">
      <formula>0</formula>
    </cfRule>
  </conditionalFormatting>
  <conditionalFormatting sqref="D7">
    <cfRule type="cellIs" dxfId="3195" priority="3172" operator="lessThan">
      <formula>0</formula>
    </cfRule>
  </conditionalFormatting>
  <conditionalFormatting sqref="D7">
    <cfRule type="cellIs" dxfId="3194" priority="3171" operator="lessThan">
      <formula>0</formula>
    </cfRule>
  </conditionalFormatting>
  <conditionalFormatting sqref="D7">
    <cfRule type="cellIs" dxfId="3193" priority="3170" operator="lessThan">
      <formula>0</formula>
    </cfRule>
  </conditionalFormatting>
  <conditionalFormatting sqref="D7">
    <cfRule type="cellIs" dxfId="3192" priority="3169" operator="lessThan">
      <formula>0</formula>
    </cfRule>
  </conditionalFormatting>
  <conditionalFormatting sqref="D7">
    <cfRule type="cellIs" dxfId="3191" priority="3168" operator="lessThan">
      <formula>0</formula>
    </cfRule>
  </conditionalFormatting>
  <conditionalFormatting sqref="D7">
    <cfRule type="cellIs" dxfId="3190" priority="3167" operator="lessThan">
      <formula>0</formula>
    </cfRule>
  </conditionalFormatting>
  <conditionalFormatting sqref="D7">
    <cfRule type="cellIs" dxfId="3189" priority="3166" operator="lessThan">
      <formula>0</formula>
    </cfRule>
  </conditionalFormatting>
  <conditionalFormatting sqref="D7">
    <cfRule type="cellIs" dxfId="3188" priority="3165" operator="lessThan">
      <formula>0</formula>
    </cfRule>
  </conditionalFormatting>
  <conditionalFormatting sqref="D7">
    <cfRule type="cellIs" dxfId="3187" priority="3164" operator="lessThan">
      <formula>0</formula>
    </cfRule>
  </conditionalFormatting>
  <conditionalFormatting sqref="D7">
    <cfRule type="cellIs" dxfId="3186" priority="3163" operator="lessThan">
      <formula>0</formula>
    </cfRule>
  </conditionalFormatting>
  <conditionalFormatting sqref="D7">
    <cfRule type="cellIs" dxfId="3185" priority="3162" operator="lessThan">
      <formula>0</formula>
    </cfRule>
  </conditionalFormatting>
  <conditionalFormatting sqref="D7">
    <cfRule type="cellIs" dxfId="3184" priority="3161" operator="lessThan">
      <formula>0</formula>
    </cfRule>
  </conditionalFormatting>
  <conditionalFormatting sqref="D7">
    <cfRule type="cellIs" dxfId="3183" priority="3160" operator="lessThan">
      <formula>0</formula>
    </cfRule>
  </conditionalFormatting>
  <conditionalFormatting sqref="D7">
    <cfRule type="cellIs" dxfId="3182" priority="3159" operator="lessThan">
      <formula>0</formula>
    </cfRule>
  </conditionalFormatting>
  <conditionalFormatting sqref="D7">
    <cfRule type="cellIs" dxfId="3181" priority="3158" operator="lessThan">
      <formula>0</formula>
    </cfRule>
  </conditionalFormatting>
  <conditionalFormatting sqref="D7">
    <cfRule type="cellIs" dxfId="3180" priority="3157" operator="lessThan">
      <formula>0</formula>
    </cfRule>
  </conditionalFormatting>
  <conditionalFormatting sqref="D7">
    <cfRule type="cellIs" dxfId="3179" priority="3156" operator="lessThan">
      <formula>0</formula>
    </cfRule>
  </conditionalFormatting>
  <conditionalFormatting sqref="D7">
    <cfRule type="cellIs" dxfId="3178" priority="3155" operator="lessThan">
      <formula>0</formula>
    </cfRule>
  </conditionalFormatting>
  <conditionalFormatting sqref="D7">
    <cfRule type="cellIs" dxfId="3177" priority="3154" operator="lessThan">
      <formula>0</formula>
    </cfRule>
  </conditionalFormatting>
  <conditionalFormatting sqref="D7">
    <cfRule type="cellIs" dxfId="3176" priority="3153" operator="lessThan">
      <formula>0</formula>
    </cfRule>
  </conditionalFormatting>
  <conditionalFormatting sqref="D7">
    <cfRule type="cellIs" dxfId="3175" priority="3152" operator="lessThan">
      <formula>0</formula>
    </cfRule>
  </conditionalFormatting>
  <conditionalFormatting sqref="D7">
    <cfRule type="cellIs" dxfId="3174" priority="3151" operator="lessThan">
      <formula>0</formula>
    </cfRule>
  </conditionalFormatting>
  <conditionalFormatting sqref="D7">
    <cfRule type="cellIs" dxfId="3173" priority="3150" operator="lessThan">
      <formula>0</formula>
    </cfRule>
  </conditionalFormatting>
  <conditionalFormatting sqref="D7">
    <cfRule type="cellIs" dxfId="3172" priority="3149" operator="lessThan">
      <formula>0</formula>
    </cfRule>
  </conditionalFormatting>
  <conditionalFormatting sqref="D7">
    <cfRule type="cellIs" dxfId="3171" priority="3148" operator="lessThan">
      <formula>0</formula>
    </cfRule>
  </conditionalFormatting>
  <conditionalFormatting sqref="D7">
    <cfRule type="cellIs" dxfId="3170" priority="3147" operator="lessThan">
      <formula>0</formula>
    </cfRule>
  </conditionalFormatting>
  <conditionalFormatting sqref="D7">
    <cfRule type="cellIs" dxfId="3169" priority="3146" operator="lessThan">
      <formula>0</formula>
    </cfRule>
  </conditionalFormatting>
  <conditionalFormatting sqref="D7">
    <cfRule type="cellIs" dxfId="3168" priority="3145" operator="lessThan">
      <formula>0</formula>
    </cfRule>
  </conditionalFormatting>
  <conditionalFormatting sqref="D7">
    <cfRule type="cellIs" dxfId="3167" priority="3144" operator="lessThan">
      <formula>0</formula>
    </cfRule>
  </conditionalFormatting>
  <conditionalFormatting sqref="D7">
    <cfRule type="cellIs" dxfId="3166" priority="3143" operator="lessThan">
      <formula>0</formula>
    </cfRule>
  </conditionalFormatting>
  <conditionalFormatting sqref="D7">
    <cfRule type="cellIs" dxfId="3165" priority="3142" operator="lessThan">
      <formula>0</formula>
    </cfRule>
  </conditionalFormatting>
  <conditionalFormatting sqref="D7">
    <cfRule type="cellIs" dxfId="3164" priority="3141" operator="lessThan">
      <formula>0</formula>
    </cfRule>
  </conditionalFormatting>
  <conditionalFormatting sqref="D7">
    <cfRule type="cellIs" dxfId="3163" priority="3140" operator="lessThan">
      <formula>0</formula>
    </cfRule>
  </conditionalFormatting>
  <conditionalFormatting sqref="D7">
    <cfRule type="cellIs" dxfId="3162" priority="3139" operator="lessThan">
      <formula>0</formula>
    </cfRule>
  </conditionalFormatting>
  <conditionalFormatting sqref="D7">
    <cfRule type="cellIs" dxfId="3161" priority="3138" operator="lessThan">
      <formula>0</formula>
    </cfRule>
  </conditionalFormatting>
  <conditionalFormatting sqref="D7">
    <cfRule type="cellIs" dxfId="3160" priority="3137" operator="lessThan">
      <formula>0</formula>
    </cfRule>
  </conditionalFormatting>
  <conditionalFormatting sqref="D7">
    <cfRule type="cellIs" dxfId="3159" priority="3136" operator="lessThan">
      <formula>0</formula>
    </cfRule>
  </conditionalFormatting>
  <conditionalFormatting sqref="D7">
    <cfRule type="cellIs" dxfId="3158" priority="3135" operator="lessThan">
      <formula>0</formula>
    </cfRule>
  </conditionalFormatting>
  <conditionalFormatting sqref="D7">
    <cfRule type="cellIs" dxfId="3157" priority="3134" operator="lessThan">
      <formula>0</formula>
    </cfRule>
  </conditionalFormatting>
  <conditionalFormatting sqref="D7">
    <cfRule type="cellIs" dxfId="3156" priority="3133" operator="lessThan">
      <formula>0</formula>
    </cfRule>
  </conditionalFormatting>
  <conditionalFormatting sqref="D7">
    <cfRule type="cellIs" dxfId="3155" priority="3132" operator="lessThan">
      <formula>0</formula>
    </cfRule>
  </conditionalFormatting>
  <conditionalFormatting sqref="D7">
    <cfRule type="cellIs" dxfId="3154" priority="3131" operator="lessThan">
      <formula>0</formula>
    </cfRule>
  </conditionalFormatting>
  <conditionalFormatting sqref="D7">
    <cfRule type="cellIs" dxfId="3153" priority="3130" operator="lessThan">
      <formula>0</formula>
    </cfRule>
  </conditionalFormatting>
  <conditionalFormatting sqref="D7">
    <cfRule type="cellIs" dxfId="3152" priority="3129" operator="lessThan">
      <formula>0</formula>
    </cfRule>
  </conditionalFormatting>
  <conditionalFormatting sqref="D7">
    <cfRule type="cellIs" dxfId="3151" priority="3128" operator="lessThan">
      <formula>0</formula>
    </cfRule>
  </conditionalFormatting>
  <conditionalFormatting sqref="D7">
    <cfRule type="cellIs" dxfId="3150" priority="3127" operator="lessThan">
      <formula>0</formula>
    </cfRule>
  </conditionalFormatting>
  <conditionalFormatting sqref="D7">
    <cfRule type="cellIs" dxfId="3149" priority="3126" operator="lessThan">
      <formula>0</formula>
    </cfRule>
  </conditionalFormatting>
  <conditionalFormatting sqref="D7">
    <cfRule type="cellIs" dxfId="3148" priority="3125" operator="lessThan">
      <formula>0</formula>
    </cfRule>
  </conditionalFormatting>
  <conditionalFormatting sqref="D7">
    <cfRule type="cellIs" dxfId="3147" priority="3124" operator="lessThan">
      <formula>0</formula>
    </cfRule>
  </conditionalFormatting>
  <conditionalFormatting sqref="D7">
    <cfRule type="cellIs" dxfId="3146" priority="3123" operator="lessThan">
      <formula>0</formula>
    </cfRule>
  </conditionalFormatting>
  <conditionalFormatting sqref="D7">
    <cfRule type="cellIs" dxfId="3145" priority="3122" operator="lessThan">
      <formula>0</formula>
    </cfRule>
  </conditionalFormatting>
  <conditionalFormatting sqref="D7">
    <cfRule type="cellIs" dxfId="3144" priority="3121" operator="lessThan">
      <formula>0</formula>
    </cfRule>
  </conditionalFormatting>
  <conditionalFormatting sqref="D7">
    <cfRule type="cellIs" dxfId="3143" priority="3120" operator="lessThan">
      <formula>0</formula>
    </cfRule>
  </conditionalFormatting>
  <conditionalFormatting sqref="D7">
    <cfRule type="cellIs" dxfId="3142" priority="3119" operator="lessThan">
      <formula>0</formula>
    </cfRule>
  </conditionalFormatting>
  <conditionalFormatting sqref="D7">
    <cfRule type="cellIs" dxfId="3141" priority="3118" operator="lessThan">
      <formula>0</formula>
    </cfRule>
  </conditionalFormatting>
  <conditionalFormatting sqref="D7">
    <cfRule type="cellIs" dxfId="3140" priority="3117" operator="lessThan">
      <formula>0</formula>
    </cfRule>
  </conditionalFormatting>
  <conditionalFormatting sqref="D7">
    <cfRule type="cellIs" dxfId="3139" priority="3116" operator="lessThan">
      <formula>0</formula>
    </cfRule>
  </conditionalFormatting>
  <conditionalFormatting sqref="D7">
    <cfRule type="cellIs" dxfId="3138" priority="3115" operator="lessThan">
      <formula>0</formula>
    </cfRule>
  </conditionalFormatting>
  <conditionalFormatting sqref="D7">
    <cfRule type="cellIs" dxfId="3137" priority="3114" operator="lessThan">
      <formula>0</formula>
    </cfRule>
  </conditionalFormatting>
  <conditionalFormatting sqref="D7">
    <cfRule type="cellIs" dxfId="3136" priority="3113" operator="lessThan">
      <formula>0</formula>
    </cfRule>
  </conditionalFormatting>
  <conditionalFormatting sqref="D7">
    <cfRule type="cellIs" dxfId="3135" priority="3112" operator="lessThan">
      <formula>0</formula>
    </cfRule>
  </conditionalFormatting>
  <conditionalFormatting sqref="D7">
    <cfRule type="cellIs" dxfId="3134" priority="3111" operator="lessThan">
      <formula>0</formula>
    </cfRule>
  </conditionalFormatting>
  <conditionalFormatting sqref="D7">
    <cfRule type="cellIs" dxfId="3133" priority="3110" operator="lessThan">
      <formula>0</formula>
    </cfRule>
  </conditionalFormatting>
  <conditionalFormatting sqref="D7">
    <cfRule type="cellIs" dxfId="3132" priority="3109" operator="lessThan">
      <formula>0</formula>
    </cfRule>
  </conditionalFormatting>
  <conditionalFormatting sqref="D7">
    <cfRule type="cellIs" dxfId="3131" priority="3108" operator="lessThan">
      <formula>0</formula>
    </cfRule>
  </conditionalFormatting>
  <conditionalFormatting sqref="D7">
    <cfRule type="cellIs" dxfId="3130" priority="3107" operator="lessThan">
      <formula>0</formula>
    </cfRule>
  </conditionalFormatting>
  <conditionalFormatting sqref="D7">
    <cfRule type="cellIs" dxfId="3129" priority="3106" operator="lessThan">
      <formula>0</formula>
    </cfRule>
  </conditionalFormatting>
  <conditionalFormatting sqref="D7">
    <cfRule type="cellIs" dxfId="3128" priority="3105" operator="lessThan">
      <formula>0</formula>
    </cfRule>
  </conditionalFormatting>
  <conditionalFormatting sqref="D7">
    <cfRule type="cellIs" dxfId="3127" priority="3104" operator="lessThan">
      <formula>0</formula>
    </cfRule>
  </conditionalFormatting>
  <conditionalFormatting sqref="D7">
    <cfRule type="cellIs" dxfId="3126" priority="3103" operator="lessThan">
      <formula>0</formula>
    </cfRule>
  </conditionalFormatting>
  <conditionalFormatting sqref="D7">
    <cfRule type="cellIs" dxfId="3125" priority="3102" operator="lessThan">
      <formula>0</formula>
    </cfRule>
  </conditionalFormatting>
  <conditionalFormatting sqref="D7">
    <cfRule type="cellIs" dxfId="3124" priority="3101" operator="lessThan">
      <formula>0</formula>
    </cfRule>
  </conditionalFormatting>
  <conditionalFormatting sqref="D7">
    <cfRule type="cellIs" dxfId="3123" priority="3100" operator="lessThan">
      <formula>0</formula>
    </cfRule>
  </conditionalFormatting>
  <conditionalFormatting sqref="D7">
    <cfRule type="cellIs" dxfId="3122" priority="3099" operator="lessThan">
      <formula>0</formula>
    </cfRule>
  </conditionalFormatting>
  <conditionalFormatting sqref="D7">
    <cfRule type="cellIs" dxfId="3121" priority="3098" operator="lessThan">
      <formula>0</formula>
    </cfRule>
  </conditionalFormatting>
  <conditionalFormatting sqref="D7">
    <cfRule type="cellIs" dxfId="3120" priority="3097" operator="lessThan">
      <formula>0</formula>
    </cfRule>
  </conditionalFormatting>
  <conditionalFormatting sqref="D7">
    <cfRule type="cellIs" dxfId="3119" priority="3096" operator="lessThan">
      <formula>0</formula>
    </cfRule>
  </conditionalFormatting>
  <conditionalFormatting sqref="D7">
    <cfRule type="cellIs" dxfId="3118" priority="3095" operator="lessThan">
      <formula>0</formula>
    </cfRule>
  </conditionalFormatting>
  <conditionalFormatting sqref="D7">
    <cfRule type="cellIs" dxfId="3117" priority="3094" operator="lessThan">
      <formula>0</formula>
    </cfRule>
  </conditionalFormatting>
  <conditionalFormatting sqref="D7">
    <cfRule type="cellIs" dxfId="3116" priority="3093" operator="lessThan">
      <formula>0</formula>
    </cfRule>
  </conditionalFormatting>
  <conditionalFormatting sqref="D7">
    <cfRule type="cellIs" dxfId="3115" priority="3092" operator="lessThan">
      <formula>0</formula>
    </cfRule>
  </conditionalFormatting>
  <conditionalFormatting sqref="D7">
    <cfRule type="cellIs" dxfId="3114" priority="3091" operator="lessThan">
      <formula>0</formula>
    </cfRule>
  </conditionalFormatting>
  <conditionalFormatting sqref="D7">
    <cfRule type="cellIs" dxfId="3113" priority="3090" operator="lessThan">
      <formula>0</formula>
    </cfRule>
  </conditionalFormatting>
  <conditionalFormatting sqref="D7">
    <cfRule type="cellIs" dxfId="3112" priority="3089" operator="lessThan">
      <formula>0</formula>
    </cfRule>
  </conditionalFormatting>
  <conditionalFormatting sqref="D7">
    <cfRule type="cellIs" dxfId="3111" priority="3088" operator="lessThan">
      <formula>0</formula>
    </cfRule>
  </conditionalFormatting>
  <conditionalFormatting sqref="D7">
    <cfRule type="cellIs" dxfId="3110" priority="3087" operator="lessThan">
      <formula>0</formula>
    </cfRule>
  </conditionalFormatting>
  <conditionalFormatting sqref="D7">
    <cfRule type="cellIs" dxfId="3109" priority="3086" operator="lessThan">
      <formula>0</formula>
    </cfRule>
  </conditionalFormatting>
  <conditionalFormatting sqref="D7">
    <cfRule type="cellIs" dxfId="3108" priority="3085" operator="lessThan">
      <formula>0</formula>
    </cfRule>
  </conditionalFormatting>
  <conditionalFormatting sqref="D7">
    <cfRule type="cellIs" dxfId="3107" priority="3084" operator="lessThan">
      <formula>0</formula>
    </cfRule>
  </conditionalFormatting>
  <conditionalFormatting sqref="D7">
    <cfRule type="cellIs" dxfId="3106" priority="3083" operator="lessThan">
      <formula>0</formula>
    </cfRule>
  </conditionalFormatting>
  <conditionalFormatting sqref="D7">
    <cfRule type="cellIs" dxfId="3105" priority="3082" operator="lessThan">
      <formula>0</formula>
    </cfRule>
  </conditionalFormatting>
  <conditionalFormatting sqref="D7">
    <cfRule type="cellIs" dxfId="3104" priority="3081" operator="lessThan">
      <formula>0</formula>
    </cfRule>
  </conditionalFormatting>
  <conditionalFormatting sqref="D7">
    <cfRule type="cellIs" dxfId="3103" priority="3080" operator="lessThan">
      <formula>0</formula>
    </cfRule>
  </conditionalFormatting>
  <conditionalFormatting sqref="D7">
    <cfRule type="cellIs" dxfId="3102" priority="3079" operator="lessThan">
      <formula>0</formula>
    </cfRule>
  </conditionalFormatting>
  <conditionalFormatting sqref="D7">
    <cfRule type="cellIs" dxfId="3101" priority="3078" operator="lessThan">
      <formula>0</formula>
    </cfRule>
  </conditionalFormatting>
  <conditionalFormatting sqref="D7">
    <cfRule type="cellIs" dxfId="3100" priority="3077" operator="lessThan">
      <formula>0</formula>
    </cfRule>
  </conditionalFormatting>
  <conditionalFormatting sqref="D7">
    <cfRule type="cellIs" dxfId="3099" priority="3076" operator="lessThan">
      <formula>0</formula>
    </cfRule>
  </conditionalFormatting>
  <conditionalFormatting sqref="D7">
    <cfRule type="cellIs" dxfId="3098" priority="3075" operator="lessThan">
      <formula>0</formula>
    </cfRule>
  </conditionalFormatting>
  <conditionalFormatting sqref="D7">
    <cfRule type="cellIs" dxfId="3097" priority="3074" operator="lessThan">
      <formula>0</formula>
    </cfRule>
  </conditionalFormatting>
  <conditionalFormatting sqref="D7">
    <cfRule type="cellIs" dxfId="3096" priority="3073" operator="lessThan">
      <formula>0</formula>
    </cfRule>
  </conditionalFormatting>
  <conditionalFormatting sqref="D7">
    <cfRule type="cellIs" dxfId="3095" priority="3072" operator="lessThan">
      <formula>0</formula>
    </cfRule>
  </conditionalFormatting>
  <conditionalFormatting sqref="D7">
    <cfRule type="cellIs" dxfId="3094" priority="3071" operator="lessThan">
      <formula>0</formula>
    </cfRule>
  </conditionalFormatting>
  <conditionalFormatting sqref="D7">
    <cfRule type="cellIs" dxfId="3093" priority="3070" operator="lessThan">
      <formula>0</formula>
    </cfRule>
  </conditionalFormatting>
  <conditionalFormatting sqref="D7">
    <cfRule type="cellIs" dxfId="3092" priority="3069" operator="lessThan">
      <formula>0</formula>
    </cfRule>
  </conditionalFormatting>
  <conditionalFormatting sqref="D7">
    <cfRule type="cellIs" dxfId="3091" priority="3068" operator="lessThan">
      <formula>0</formula>
    </cfRule>
  </conditionalFormatting>
  <conditionalFormatting sqref="D7">
    <cfRule type="cellIs" dxfId="3090" priority="3067" operator="lessThan">
      <formula>0</formula>
    </cfRule>
  </conditionalFormatting>
  <conditionalFormatting sqref="D7">
    <cfRule type="cellIs" dxfId="3089" priority="3066" operator="lessThan">
      <formula>0</formula>
    </cfRule>
  </conditionalFormatting>
  <conditionalFormatting sqref="D7">
    <cfRule type="cellIs" dxfId="3088" priority="3065" operator="lessThan">
      <formula>0</formula>
    </cfRule>
  </conditionalFormatting>
  <conditionalFormatting sqref="D7">
    <cfRule type="cellIs" dxfId="3087" priority="3064" operator="lessThan">
      <formula>0</formula>
    </cfRule>
  </conditionalFormatting>
  <conditionalFormatting sqref="D7">
    <cfRule type="cellIs" dxfId="3086" priority="3063" operator="lessThan">
      <formula>0</formula>
    </cfRule>
  </conditionalFormatting>
  <conditionalFormatting sqref="D7">
    <cfRule type="cellIs" dxfId="3085" priority="3062" operator="lessThan">
      <formula>0</formula>
    </cfRule>
  </conditionalFormatting>
  <conditionalFormatting sqref="D7">
    <cfRule type="cellIs" dxfId="3084" priority="3061" operator="lessThan">
      <formula>0</formula>
    </cfRule>
  </conditionalFormatting>
  <conditionalFormatting sqref="D7">
    <cfRule type="cellIs" dxfId="3083" priority="3060" operator="lessThan">
      <formula>0</formula>
    </cfRule>
  </conditionalFormatting>
  <conditionalFormatting sqref="D7">
    <cfRule type="cellIs" dxfId="3082" priority="3059" operator="lessThan">
      <formula>0</formula>
    </cfRule>
  </conditionalFormatting>
  <conditionalFormatting sqref="D7">
    <cfRule type="cellIs" dxfId="3081" priority="3058" operator="lessThan">
      <formula>0</formula>
    </cfRule>
  </conditionalFormatting>
  <conditionalFormatting sqref="D7">
    <cfRule type="cellIs" dxfId="3080" priority="3057" operator="lessThan">
      <formula>0</formula>
    </cfRule>
  </conditionalFormatting>
  <conditionalFormatting sqref="D7">
    <cfRule type="cellIs" dxfId="3079" priority="3056" operator="lessThan">
      <formula>0</formula>
    </cfRule>
  </conditionalFormatting>
  <conditionalFormatting sqref="D7">
    <cfRule type="cellIs" dxfId="3078" priority="3055" operator="lessThan">
      <formula>0</formula>
    </cfRule>
  </conditionalFormatting>
  <conditionalFormatting sqref="D7">
    <cfRule type="cellIs" dxfId="3077" priority="3054" operator="lessThan">
      <formula>0</formula>
    </cfRule>
  </conditionalFormatting>
  <conditionalFormatting sqref="D7">
    <cfRule type="cellIs" dxfId="3076" priority="3053" operator="lessThan">
      <formula>0</formula>
    </cfRule>
  </conditionalFormatting>
  <conditionalFormatting sqref="D7">
    <cfRule type="cellIs" dxfId="3075" priority="3052" operator="lessThan">
      <formula>0</formula>
    </cfRule>
  </conditionalFormatting>
  <conditionalFormatting sqref="D7">
    <cfRule type="cellIs" dxfId="3074" priority="3051" operator="lessThan">
      <formula>0</formula>
    </cfRule>
  </conditionalFormatting>
  <conditionalFormatting sqref="D7">
    <cfRule type="cellIs" dxfId="3073" priority="3050" operator="lessThan">
      <formula>0</formula>
    </cfRule>
  </conditionalFormatting>
  <conditionalFormatting sqref="D7">
    <cfRule type="cellIs" dxfId="3072" priority="3049" operator="lessThan">
      <formula>0</formula>
    </cfRule>
  </conditionalFormatting>
  <conditionalFormatting sqref="D7">
    <cfRule type="cellIs" dxfId="3071" priority="3048" operator="lessThan">
      <formula>0</formula>
    </cfRule>
  </conditionalFormatting>
  <conditionalFormatting sqref="D7">
    <cfRule type="cellIs" dxfId="3070" priority="3047" operator="lessThan">
      <formula>0</formula>
    </cfRule>
  </conditionalFormatting>
  <conditionalFormatting sqref="D7">
    <cfRule type="cellIs" dxfId="3069" priority="3046" operator="lessThan">
      <formula>0</formula>
    </cfRule>
  </conditionalFormatting>
  <conditionalFormatting sqref="D7">
    <cfRule type="cellIs" dxfId="3068" priority="3045" operator="lessThan">
      <formula>0</formula>
    </cfRule>
  </conditionalFormatting>
  <conditionalFormatting sqref="D7">
    <cfRule type="cellIs" dxfId="3067" priority="3044" operator="lessThan">
      <formula>0</formula>
    </cfRule>
  </conditionalFormatting>
  <conditionalFormatting sqref="D7">
    <cfRule type="cellIs" dxfId="3066" priority="3043" operator="lessThan">
      <formula>0</formula>
    </cfRule>
  </conditionalFormatting>
  <conditionalFormatting sqref="D7">
    <cfRule type="cellIs" dxfId="3065" priority="3042" operator="lessThan">
      <formula>0</formula>
    </cfRule>
  </conditionalFormatting>
  <conditionalFormatting sqref="D7">
    <cfRule type="cellIs" dxfId="3064" priority="3041" operator="lessThan">
      <formula>0</formula>
    </cfRule>
  </conditionalFormatting>
  <conditionalFormatting sqref="D7">
    <cfRule type="cellIs" dxfId="3063" priority="3040" operator="lessThan">
      <formula>0</formula>
    </cfRule>
  </conditionalFormatting>
  <conditionalFormatting sqref="D7">
    <cfRule type="cellIs" dxfId="3062" priority="3039" operator="lessThan">
      <formula>0</formula>
    </cfRule>
  </conditionalFormatting>
  <conditionalFormatting sqref="D7">
    <cfRule type="cellIs" dxfId="3061" priority="3038" operator="lessThan">
      <formula>0</formula>
    </cfRule>
  </conditionalFormatting>
  <conditionalFormatting sqref="D7">
    <cfRule type="cellIs" dxfId="3060" priority="3037" operator="lessThan">
      <formula>0</formula>
    </cfRule>
  </conditionalFormatting>
  <conditionalFormatting sqref="D7">
    <cfRule type="cellIs" dxfId="3059" priority="3036" operator="lessThan">
      <formula>0</formula>
    </cfRule>
  </conditionalFormatting>
  <conditionalFormatting sqref="D7">
    <cfRule type="cellIs" dxfId="3058" priority="3035" operator="lessThan">
      <formula>0</formula>
    </cfRule>
  </conditionalFormatting>
  <conditionalFormatting sqref="D7">
    <cfRule type="cellIs" dxfId="3057" priority="3034" operator="lessThan">
      <formula>0</formula>
    </cfRule>
  </conditionalFormatting>
  <conditionalFormatting sqref="D7">
    <cfRule type="cellIs" dxfId="3056" priority="3033" operator="lessThan">
      <formula>0</formula>
    </cfRule>
  </conditionalFormatting>
  <conditionalFormatting sqref="D7">
    <cfRule type="cellIs" dxfId="3055" priority="3032" operator="lessThan">
      <formula>0</formula>
    </cfRule>
  </conditionalFormatting>
  <conditionalFormatting sqref="D7">
    <cfRule type="cellIs" dxfId="3054" priority="3031" operator="lessThan">
      <formula>0</formula>
    </cfRule>
  </conditionalFormatting>
  <conditionalFormatting sqref="D7">
    <cfRule type="cellIs" dxfId="3053" priority="3030" operator="lessThan">
      <formula>0</formula>
    </cfRule>
  </conditionalFormatting>
  <conditionalFormatting sqref="D7">
    <cfRule type="cellIs" dxfId="3052" priority="3029" operator="lessThan">
      <formula>0</formula>
    </cfRule>
  </conditionalFormatting>
  <conditionalFormatting sqref="D7">
    <cfRule type="cellIs" dxfId="3051" priority="3028" operator="lessThan">
      <formula>0</formula>
    </cfRule>
  </conditionalFormatting>
  <conditionalFormatting sqref="D7">
    <cfRule type="cellIs" dxfId="3050" priority="3027" operator="lessThan">
      <formula>0</formula>
    </cfRule>
  </conditionalFormatting>
  <conditionalFormatting sqref="D7">
    <cfRule type="cellIs" dxfId="3049" priority="3026" operator="lessThan">
      <formula>0</formula>
    </cfRule>
  </conditionalFormatting>
  <conditionalFormatting sqref="D7">
    <cfRule type="cellIs" dxfId="3048" priority="3025" operator="lessThan">
      <formula>0</formula>
    </cfRule>
  </conditionalFormatting>
  <conditionalFormatting sqref="D7">
    <cfRule type="cellIs" dxfId="3047" priority="3024" operator="lessThan">
      <formula>0</formula>
    </cfRule>
  </conditionalFormatting>
  <conditionalFormatting sqref="D7">
    <cfRule type="cellIs" dxfId="3046" priority="3023" operator="lessThan">
      <formula>0</formula>
    </cfRule>
  </conditionalFormatting>
  <conditionalFormatting sqref="D7">
    <cfRule type="cellIs" dxfId="3045" priority="3022" operator="lessThan">
      <formula>0</formula>
    </cfRule>
  </conditionalFormatting>
  <conditionalFormatting sqref="D7">
    <cfRule type="cellIs" dxfId="3044" priority="3021" operator="lessThan">
      <formula>0</formula>
    </cfRule>
  </conditionalFormatting>
  <conditionalFormatting sqref="D7">
    <cfRule type="cellIs" dxfId="3043" priority="3020" operator="lessThan">
      <formula>0</formula>
    </cfRule>
  </conditionalFormatting>
  <conditionalFormatting sqref="D7">
    <cfRule type="cellIs" dxfId="3042" priority="3019" operator="lessThan">
      <formula>0</formula>
    </cfRule>
  </conditionalFormatting>
  <conditionalFormatting sqref="D7">
    <cfRule type="cellIs" dxfId="3041" priority="3018" operator="lessThan">
      <formula>0</formula>
    </cfRule>
  </conditionalFormatting>
  <conditionalFormatting sqref="D7">
    <cfRule type="cellIs" dxfId="3040" priority="3017" operator="lessThan">
      <formula>0</formula>
    </cfRule>
  </conditionalFormatting>
  <conditionalFormatting sqref="D7">
    <cfRule type="cellIs" dxfId="3039" priority="3016" operator="lessThan">
      <formula>0</formula>
    </cfRule>
  </conditionalFormatting>
  <conditionalFormatting sqref="D7">
    <cfRule type="cellIs" dxfId="3038" priority="3015" operator="lessThan">
      <formula>0</formula>
    </cfRule>
  </conditionalFormatting>
  <conditionalFormatting sqref="D7">
    <cfRule type="cellIs" dxfId="3037" priority="3014" operator="lessThan">
      <formula>0</formula>
    </cfRule>
  </conditionalFormatting>
  <conditionalFormatting sqref="D7">
    <cfRule type="cellIs" dxfId="3036" priority="3013" operator="lessThan">
      <formula>0</formula>
    </cfRule>
  </conditionalFormatting>
  <conditionalFormatting sqref="D7">
    <cfRule type="cellIs" dxfId="3035" priority="3012" operator="lessThan">
      <formula>0</formula>
    </cfRule>
  </conditionalFormatting>
  <conditionalFormatting sqref="D7">
    <cfRule type="cellIs" dxfId="3034" priority="3011" operator="lessThan">
      <formula>0</formula>
    </cfRule>
  </conditionalFormatting>
  <conditionalFormatting sqref="D7">
    <cfRule type="cellIs" dxfId="3033" priority="3010" operator="lessThan">
      <formula>0</formula>
    </cfRule>
  </conditionalFormatting>
  <conditionalFormatting sqref="D7">
    <cfRule type="cellIs" dxfId="3032" priority="3009" operator="lessThan">
      <formula>0</formula>
    </cfRule>
  </conditionalFormatting>
  <conditionalFormatting sqref="D7">
    <cfRule type="cellIs" dxfId="3031" priority="3008" operator="lessThan">
      <formula>0</formula>
    </cfRule>
  </conditionalFormatting>
  <conditionalFormatting sqref="D7">
    <cfRule type="cellIs" dxfId="3030" priority="3007" operator="lessThan">
      <formula>0</formula>
    </cfRule>
  </conditionalFormatting>
  <conditionalFormatting sqref="D7">
    <cfRule type="cellIs" dxfId="3029" priority="3006" operator="lessThan">
      <formula>0</formula>
    </cfRule>
  </conditionalFormatting>
  <conditionalFormatting sqref="D7">
    <cfRule type="cellIs" dxfId="3028" priority="3005" operator="lessThan">
      <formula>0</formula>
    </cfRule>
  </conditionalFormatting>
  <conditionalFormatting sqref="D7">
    <cfRule type="cellIs" dxfId="3027" priority="3004" operator="lessThan">
      <formula>0</formula>
    </cfRule>
  </conditionalFormatting>
  <conditionalFormatting sqref="D7">
    <cfRule type="cellIs" dxfId="3026" priority="3003" operator="lessThan">
      <formula>0</formula>
    </cfRule>
  </conditionalFormatting>
  <conditionalFormatting sqref="D7">
    <cfRule type="cellIs" dxfId="3025" priority="3002" operator="lessThan">
      <formula>0</formula>
    </cfRule>
  </conditionalFormatting>
  <conditionalFormatting sqref="D7">
    <cfRule type="cellIs" dxfId="3024" priority="3001" operator="lessThan">
      <formula>0</formula>
    </cfRule>
  </conditionalFormatting>
  <conditionalFormatting sqref="D7">
    <cfRule type="cellIs" dxfId="3023" priority="3000" operator="lessThan">
      <formula>0</formula>
    </cfRule>
  </conditionalFormatting>
  <conditionalFormatting sqref="D7">
    <cfRule type="cellIs" dxfId="3022" priority="2999" operator="lessThan">
      <formula>0</formula>
    </cfRule>
  </conditionalFormatting>
  <conditionalFormatting sqref="D7">
    <cfRule type="cellIs" dxfId="3021" priority="2998" operator="lessThan">
      <formula>0</formula>
    </cfRule>
  </conditionalFormatting>
  <conditionalFormatting sqref="D7">
    <cfRule type="cellIs" dxfId="3020" priority="2997" operator="lessThan">
      <formula>0</formula>
    </cfRule>
  </conditionalFormatting>
  <conditionalFormatting sqref="D7">
    <cfRule type="cellIs" dxfId="3019" priority="2996" operator="lessThan">
      <formula>0</formula>
    </cfRule>
  </conditionalFormatting>
  <conditionalFormatting sqref="D7">
    <cfRule type="cellIs" dxfId="3018" priority="2995" operator="lessThan">
      <formula>0</formula>
    </cfRule>
  </conditionalFormatting>
  <conditionalFormatting sqref="D7">
    <cfRule type="cellIs" dxfId="3017" priority="2994" operator="lessThan">
      <formula>0</formula>
    </cfRule>
  </conditionalFormatting>
  <conditionalFormatting sqref="D7">
    <cfRule type="cellIs" dxfId="3016" priority="2993" operator="lessThan">
      <formula>0</formula>
    </cfRule>
  </conditionalFormatting>
  <conditionalFormatting sqref="D7">
    <cfRule type="cellIs" dxfId="3015" priority="2992" operator="lessThan">
      <formula>0</formula>
    </cfRule>
  </conditionalFormatting>
  <conditionalFormatting sqref="D7">
    <cfRule type="cellIs" dxfId="3014" priority="2991" operator="lessThan">
      <formula>0</formula>
    </cfRule>
  </conditionalFormatting>
  <conditionalFormatting sqref="D7">
    <cfRule type="cellIs" dxfId="3013" priority="2990" operator="lessThan">
      <formula>0</formula>
    </cfRule>
  </conditionalFormatting>
  <conditionalFormatting sqref="D7">
    <cfRule type="cellIs" dxfId="3012" priority="2989" operator="lessThan">
      <formula>0</formula>
    </cfRule>
  </conditionalFormatting>
  <conditionalFormatting sqref="D7">
    <cfRule type="cellIs" dxfId="3011" priority="2988" operator="lessThan">
      <formula>0</formula>
    </cfRule>
  </conditionalFormatting>
  <conditionalFormatting sqref="D7">
    <cfRule type="cellIs" dxfId="3010" priority="2987" operator="lessThan">
      <formula>0</formula>
    </cfRule>
  </conditionalFormatting>
  <conditionalFormatting sqref="D7">
    <cfRule type="cellIs" dxfId="3009" priority="2986" operator="lessThan">
      <formula>0</formula>
    </cfRule>
  </conditionalFormatting>
  <conditionalFormatting sqref="D7">
    <cfRule type="cellIs" dxfId="3008" priority="2985" operator="lessThan">
      <formula>0</formula>
    </cfRule>
  </conditionalFormatting>
  <conditionalFormatting sqref="D7">
    <cfRule type="cellIs" dxfId="3007" priority="2984" operator="lessThan">
      <formula>0</formula>
    </cfRule>
  </conditionalFormatting>
  <conditionalFormatting sqref="D7">
    <cfRule type="cellIs" dxfId="3006" priority="2983" operator="lessThan">
      <formula>0</formula>
    </cfRule>
  </conditionalFormatting>
  <conditionalFormatting sqref="D7">
    <cfRule type="cellIs" dxfId="3005" priority="2982" operator="lessThan">
      <formula>0</formula>
    </cfRule>
  </conditionalFormatting>
  <conditionalFormatting sqref="D7">
    <cfRule type="cellIs" dxfId="3004" priority="2981" operator="lessThan">
      <formula>0</formula>
    </cfRule>
  </conditionalFormatting>
  <conditionalFormatting sqref="D7">
    <cfRule type="cellIs" dxfId="3003" priority="2980" operator="lessThan">
      <formula>0</formula>
    </cfRule>
  </conditionalFormatting>
  <conditionalFormatting sqref="D7">
    <cfRule type="cellIs" dxfId="3002" priority="2979" operator="lessThan">
      <formula>0</formula>
    </cfRule>
  </conditionalFormatting>
  <conditionalFormatting sqref="D7">
    <cfRule type="cellIs" dxfId="3001" priority="2978" operator="lessThan">
      <formula>0</formula>
    </cfRule>
  </conditionalFormatting>
  <conditionalFormatting sqref="D7">
    <cfRule type="cellIs" dxfId="3000" priority="2977" operator="lessThan">
      <formula>0</formula>
    </cfRule>
  </conditionalFormatting>
  <conditionalFormatting sqref="D7">
    <cfRule type="cellIs" dxfId="2999" priority="2976" operator="lessThan">
      <formula>0</formula>
    </cfRule>
  </conditionalFormatting>
  <conditionalFormatting sqref="D7">
    <cfRule type="cellIs" dxfId="2998" priority="2975" operator="lessThan">
      <formula>0</formula>
    </cfRule>
  </conditionalFormatting>
  <conditionalFormatting sqref="D7">
    <cfRule type="cellIs" dxfId="2997" priority="2974" operator="lessThan">
      <formula>0</formula>
    </cfRule>
  </conditionalFormatting>
  <conditionalFormatting sqref="D7">
    <cfRule type="cellIs" dxfId="2996" priority="2973" operator="lessThan">
      <formula>0</formula>
    </cfRule>
  </conditionalFormatting>
  <conditionalFormatting sqref="D7">
    <cfRule type="cellIs" dxfId="2995" priority="2972" operator="lessThan">
      <formula>0</formula>
    </cfRule>
  </conditionalFormatting>
  <conditionalFormatting sqref="D7">
    <cfRule type="cellIs" dxfId="2994" priority="2971" operator="lessThan">
      <formula>0</formula>
    </cfRule>
  </conditionalFormatting>
  <conditionalFormatting sqref="D7">
    <cfRule type="cellIs" dxfId="2993" priority="2970" operator="lessThan">
      <formula>0</formula>
    </cfRule>
  </conditionalFormatting>
  <conditionalFormatting sqref="D7">
    <cfRule type="cellIs" dxfId="2992" priority="2969" operator="lessThan">
      <formula>0</formula>
    </cfRule>
  </conditionalFormatting>
  <conditionalFormatting sqref="D7">
    <cfRule type="cellIs" dxfId="2991" priority="2968" operator="lessThan">
      <formula>0</formula>
    </cfRule>
  </conditionalFormatting>
  <conditionalFormatting sqref="D7">
    <cfRule type="cellIs" dxfId="2990" priority="2967" operator="lessThan">
      <formula>0</formula>
    </cfRule>
  </conditionalFormatting>
  <conditionalFormatting sqref="D7">
    <cfRule type="cellIs" dxfId="2989" priority="2966" operator="lessThan">
      <formula>0</formula>
    </cfRule>
  </conditionalFormatting>
  <conditionalFormatting sqref="D7">
    <cfRule type="cellIs" dxfId="2988" priority="2965" operator="lessThan">
      <formula>0</formula>
    </cfRule>
  </conditionalFormatting>
  <conditionalFormatting sqref="D7">
    <cfRule type="cellIs" dxfId="2987" priority="2964" operator="lessThan">
      <formula>0</formula>
    </cfRule>
  </conditionalFormatting>
  <conditionalFormatting sqref="D7">
    <cfRule type="cellIs" dxfId="2986" priority="2963" operator="lessThan">
      <formula>0</formula>
    </cfRule>
  </conditionalFormatting>
  <conditionalFormatting sqref="D7">
    <cfRule type="cellIs" dxfId="2985" priority="2962" operator="lessThan">
      <formula>0</formula>
    </cfRule>
  </conditionalFormatting>
  <conditionalFormatting sqref="D7">
    <cfRule type="cellIs" dxfId="2984" priority="2961" operator="lessThan">
      <formula>0</formula>
    </cfRule>
  </conditionalFormatting>
  <conditionalFormatting sqref="D7">
    <cfRule type="cellIs" dxfId="2983" priority="2960" operator="lessThan">
      <formula>0</formula>
    </cfRule>
  </conditionalFormatting>
  <conditionalFormatting sqref="D7">
    <cfRule type="cellIs" dxfId="2982" priority="2959" operator="lessThan">
      <formula>0</formula>
    </cfRule>
  </conditionalFormatting>
  <conditionalFormatting sqref="D7">
    <cfRule type="cellIs" dxfId="2981" priority="2958" operator="lessThan">
      <formula>0</formula>
    </cfRule>
  </conditionalFormatting>
  <conditionalFormatting sqref="D7">
    <cfRule type="cellIs" dxfId="2980" priority="2957" operator="lessThan">
      <formula>0</formula>
    </cfRule>
  </conditionalFormatting>
  <conditionalFormatting sqref="D7">
    <cfRule type="cellIs" dxfId="2979" priority="2956" operator="lessThan">
      <formula>0</formula>
    </cfRule>
  </conditionalFormatting>
  <conditionalFormatting sqref="D7">
    <cfRule type="cellIs" dxfId="2978" priority="2955" operator="lessThan">
      <formula>0</formula>
    </cfRule>
  </conditionalFormatting>
  <conditionalFormatting sqref="D7">
    <cfRule type="cellIs" dxfId="2977" priority="2954" operator="lessThan">
      <formula>0</formula>
    </cfRule>
  </conditionalFormatting>
  <conditionalFormatting sqref="D7">
    <cfRule type="cellIs" dxfId="2976" priority="2953" operator="lessThan">
      <formula>0</formula>
    </cfRule>
  </conditionalFormatting>
  <conditionalFormatting sqref="D7">
    <cfRule type="cellIs" dxfId="2975" priority="2952" operator="lessThan">
      <formula>0</formula>
    </cfRule>
  </conditionalFormatting>
  <conditionalFormatting sqref="D7">
    <cfRule type="cellIs" dxfId="2974" priority="2951" operator="lessThan">
      <formula>0</formula>
    </cfRule>
  </conditionalFormatting>
  <conditionalFormatting sqref="D7">
    <cfRule type="cellIs" dxfId="2973" priority="2950" operator="lessThan">
      <formula>0</formula>
    </cfRule>
  </conditionalFormatting>
  <conditionalFormatting sqref="D7">
    <cfRule type="cellIs" dxfId="2972" priority="2949" operator="lessThan">
      <formula>0</formula>
    </cfRule>
  </conditionalFormatting>
  <conditionalFormatting sqref="D7">
    <cfRule type="cellIs" dxfId="2971" priority="2948" operator="lessThan">
      <formula>0</formula>
    </cfRule>
  </conditionalFormatting>
  <conditionalFormatting sqref="D7">
    <cfRule type="cellIs" dxfId="2970" priority="2947" operator="lessThan">
      <formula>0</formula>
    </cfRule>
  </conditionalFormatting>
  <conditionalFormatting sqref="D7">
    <cfRule type="cellIs" dxfId="2969" priority="2946" operator="lessThan">
      <formula>0</formula>
    </cfRule>
  </conditionalFormatting>
  <conditionalFormatting sqref="D7">
    <cfRule type="cellIs" dxfId="2968" priority="2945" operator="lessThan">
      <formula>0</formula>
    </cfRule>
  </conditionalFormatting>
  <conditionalFormatting sqref="D7">
    <cfRule type="cellIs" dxfId="2967" priority="2944" operator="lessThan">
      <formula>0</formula>
    </cfRule>
  </conditionalFormatting>
  <conditionalFormatting sqref="D7">
    <cfRule type="cellIs" dxfId="2966" priority="2943" operator="lessThan">
      <formula>0</formula>
    </cfRule>
  </conditionalFormatting>
  <conditionalFormatting sqref="D7">
    <cfRule type="cellIs" dxfId="2965" priority="2942" operator="lessThan">
      <formula>0</formula>
    </cfRule>
  </conditionalFormatting>
  <conditionalFormatting sqref="D7">
    <cfRule type="cellIs" dxfId="2964" priority="2941" operator="lessThan">
      <formula>0</formula>
    </cfRule>
  </conditionalFormatting>
  <conditionalFormatting sqref="D7">
    <cfRule type="cellIs" dxfId="2963" priority="2940" operator="lessThan">
      <formula>0</formula>
    </cfRule>
  </conditionalFormatting>
  <conditionalFormatting sqref="D7">
    <cfRule type="cellIs" dxfId="2962" priority="2939" operator="lessThan">
      <formula>0</formula>
    </cfRule>
  </conditionalFormatting>
  <conditionalFormatting sqref="D7">
    <cfRule type="cellIs" dxfId="2961" priority="2938" operator="lessThan">
      <formula>0</formula>
    </cfRule>
  </conditionalFormatting>
  <conditionalFormatting sqref="D7">
    <cfRule type="cellIs" dxfId="2960" priority="2937" operator="lessThan">
      <formula>0</formula>
    </cfRule>
  </conditionalFormatting>
  <conditionalFormatting sqref="D7">
    <cfRule type="cellIs" dxfId="2959" priority="2936" operator="lessThan">
      <formula>0</formula>
    </cfRule>
  </conditionalFormatting>
  <conditionalFormatting sqref="D7">
    <cfRule type="cellIs" dxfId="2958" priority="2935" operator="lessThan">
      <formula>0</formula>
    </cfRule>
  </conditionalFormatting>
  <conditionalFormatting sqref="D7">
    <cfRule type="cellIs" dxfId="2957" priority="2934" operator="lessThan">
      <formula>0</formula>
    </cfRule>
  </conditionalFormatting>
  <conditionalFormatting sqref="D7">
    <cfRule type="cellIs" dxfId="2956" priority="2933" operator="lessThan">
      <formula>0</formula>
    </cfRule>
  </conditionalFormatting>
  <conditionalFormatting sqref="D7">
    <cfRule type="cellIs" dxfId="2955" priority="2932" operator="lessThan">
      <formula>0</formula>
    </cfRule>
  </conditionalFormatting>
  <conditionalFormatting sqref="D7">
    <cfRule type="cellIs" dxfId="2954" priority="2931" operator="lessThan">
      <formula>0</formula>
    </cfRule>
  </conditionalFormatting>
  <conditionalFormatting sqref="D7">
    <cfRule type="cellIs" dxfId="2953" priority="2930" operator="lessThan">
      <formula>0</formula>
    </cfRule>
  </conditionalFormatting>
  <conditionalFormatting sqref="D7">
    <cfRule type="cellIs" dxfId="2952" priority="2929" operator="lessThan">
      <formula>0</formula>
    </cfRule>
  </conditionalFormatting>
  <conditionalFormatting sqref="D7">
    <cfRule type="cellIs" dxfId="2951" priority="2928" operator="lessThan">
      <formula>0</formula>
    </cfRule>
  </conditionalFormatting>
  <conditionalFormatting sqref="D7">
    <cfRule type="cellIs" dxfId="2950" priority="2927" operator="lessThan">
      <formula>0</formula>
    </cfRule>
  </conditionalFormatting>
  <conditionalFormatting sqref="D7">
    <cfRule type="cellIs" dxfId="2949" priority="2926" operator="lessThan">
      <formula>0</formula>
    </cfRule>
  </conditionalFormatting>
  <conditionalFormatting sqref="D7">
    <cfRule type="cellIs" dxfId="2948" priority="2925" operator="lessThan">
      <formula>0</formula>
    </cfRule>
  </conditionalFormatting>
  <conditionalFormatting sqref="D7">
    <cfRule type="cellIs" dxfId="2947" priority="2924" operator="lessThan">
      <formula>0</formula>
    </cfRule>
  </conditionalFormatting>
  <conditionalFormatting sqref="D7">
    <cfRule type="cellIs" dxfId="2946" priority="2923" operator="lessThan">
      <formula>0</formula>
    </cfRule>
  </conditionalFormatting>
  <conditionalFormatting sqref="D7">
    <cfRule type="cellIs" dxfId="2945" priority="2922" operator="lessThan">
      <formula>0</formula>
    </cfRule>
  </conditionalFormatting>
  <conditionalFormatting sqref="D7">
    <cfRule type="cellIs" dxfId="2944" priority="2921" operator="lessThan">
      <formula>0</formula>
    </cfRule>
  </conditionalFormatting>
  <conditionalFormatting sqref="D7">
    <cfRule type="cellIs" dxfId="2943" priority="2920" operator="lessThan">
      <formula>0</formula>
    </cfRule>
  </conditionalFormatting>
  <conditionalFormatting sqref="D9">
    <cfRule type="cellIs" dxfId="2942" priority="2919" operator="lessThan">
      <formula>0</formula>
    </cfRule>
  </conditionalFormatting>
  <conditionalFormatting sqref="D8">
    <cfRule type="cellIs" dxfId="2941" priority="2912" operator="lessThan">
      <formula>0</formula>
    </cfRule>
  </conditionalFormatting>
  <conditionalFormatting sqref="D9">
    <cfRule type="cellIs" dxfId="2940" priority="2918" operator="lessThan">
      <formula>0</formula>
    </cfRule>
  </conditionalFormatting>
  <conditionalFormatting sqref="D9">
    <cfRule type="cellIs" dxfId="2939" priority="2917" operator="lessThan">
      <formula>0</formula>
    </cfRule>
  </conditionalFormatting>
  <conditionalFormatting sqref="D9">
    <cfRule type="cellIs" dxfId="2938" priority="2916" operator="lessThan">
      <formula>0</formula>
    </cfRule>
  </conditionalFormatting>
  <conditionalFormatting sqref="D9">
    <cfRule type="cellIs" dxfId="2937" priority="2915" operator="lessThan">
      <formula>0</formula>
    </cfRule>
  </conditionalFormatting>
  <conditionalFormatting sqref="D9">
    <cfRule type="cellIs" dxfId="2936" priority="2914" operator="lessThan">
      <formula>0</formula>
    </cfRule>
  </conditionalFormatting>
  <conditionalFormatting sqref="D9">
    <cfRule type="cellIs" dxfId="2935" priority="2913" operator="lessThan">
      <formula>0</formula>
    </cfRule>
  </conditionalFormatting>
  <conditionalFormatting sqref="D8">
    <cfRule type="cellIs" dxfId="2934" priority="2905" operator="lessThan">
      <formula>0</formula>
    </cfRule>
  </conditionalFormatting>
  <conditionalFormatting sqref="D9">
    <cfRule type="cellIs" dxfId="2933" priority="2911" operator="lessThan">
      <formula>0</formula>
    </cfRule>
  </conditionalFormatting>
  <conditionalFormatting sqref="D9">
    <cfRule type="cellIs" dxfId="2932" priority="2910" operator="lessThan">
      <formula>0</formula>
    </cfRule>
  </conditionalFormatting>
  <conditionalFormatting sqref="D9">
    <cfRule type="cellIs" dxfId="2931" priority="2909" operator="lessThan">
      <formula>0</formula>
    </cfRule>
  </conditionalFormatting>
  <conditionalFormatting sqref="D9">
    <cfRule type="cellIs" dxfId="2930" priority="2908" operator="lessThan">
      <formula>0</formula>
    </cfRule>
  </conditionalFormatting>
  <conditionalFormatting sqref="D9">
    <cfRule type="cellIs" dxfId="2929" priority="2907" operator="lessThan">
      <formula>0</formula>
    </cfRule>
  </conditionalFormatting>
  <conditionalFormatting sqref="D9">
    <cfRule type="cellIs" dxfId="2928" priority="2906" operator="lessThan">
      <formula>0</formula>
    </cfRule>
  </conditionalFormatting>
  <conditionalFormatting sqref="D9">
    <cfRule type="cellIs" dxfId="2927" priority="2904" operator="lessThan">
      <formula>0</formula>
    </cfRule>
  </conditionalFormatting>
  <conditionalFormatting sqref="D9">
    <cfRule type="cellIs" dxfId="2926" priority="2903" operator="lessThan">
      <formula>0</formula>
    </cfRule>
  </conditionalFormatting>
  <conditionalFormatting sqref="D9">
    <cfRule type="cellIs" dxfId="2925" priority="2902" operator="lessThan">
      <formula>0</formula>
    </cfRule>
  </conditionalFormatting>
  <conditionalFormatting sqref="D9">
    <cfRule type="cellIs" dxfId="2924" priority="2901" operator="lessThan">
      <formula>0</formula>
    </cfRule>
  </conditionalFormatting>
  <conditionalFormatting sqref="D9">
    <cfRule type="cellIs" dxfId="2923" priority="2900" operator="lessThan">
      <formula>0</formula>
    </cfRule>
  </conditionalFormatting>
  <conditionalFormatting sqref="D8">
    <cfRule type="cellIs" dxfId="2922" priority="2899" operator="lessThan">
      <formula>0</formula>
    </cfRule>
  </conditionalFormatting>
  <conditionalFormatting sqref="D9">
    <cfRule type="cellIs" dxfId="2921" priority="2898" operator="lessThan">
      <formula>0</formula>
    </cfRule>
  </conditionalFormatting>
  <conditionalFormatting sqref="D9">
    <cfRule type="cellIs" dxfId="2920" priority="2897" operator="lessThan">
      <formula>0</formula>
    </cfRule>
  </conditionalFormatting>
  <conditionalFormatting sqref="D9">
    <cfRule type="cellIs" dxfId="2919" priority="2896" operator="lessThan">
      <formula>0</formula>
    </cfRule>
  </conditionalFormatting>
  <conditionalFormatting sqref="D9">
    <cfRule type="cellIs" dxfId="2918" priority="2895" operator="lessThan">
      <formula>0</formula>
    </cfRule>
  </conditionalFormatting>
  <conditionalFormatting sqref="D8">
    <cfRule type="cellIs" dxfId="2917" priority="2894" operator="lessThan">
      <formula>0</formula>
    </cfRule>
  </conditionalFormatting>
  <conditionalFormatting sqref="D9">
    <cfRule type="cellIs" dxfId="2916" priority="2893" operator="lessThan">
      <formula>0</formula>
    </cfRule>
  </conditionalFormatting>
  <conditionalFormatting sqref="D9">
    <cfRule type="cellIs" dxfId="2915" priority="2892" operator="lessThan">
      <formula>0</formula>
    </cfRule>
  </conditionalFormatting>
  <conditionalFormatting sqref="D9">
    <cfRule type="cellIs" dxfId="2914" priority="2891" operator="lessThan">
      <formula>0</formula>
    </cfRule>
  </conditionalFormatting>
  <conditionalFormatting sqref="D8">
    <cfRule type="cellIs" dxfId="2913" priority="2890" operator="lessThan">
      <formula>0</formula>
    </cfRule>
  </conditionalFormatting>
  <conditionalFormatting sqref="D9">
    <cfRule type="cellIs" dxfId="2912" priority="2889" operator="lessThan">
      <formula>0</formula>
    </cfRule>
  </conditionalFormatting>
  <conditionalFormatting sqref="D9">
    <cfRule type="cellIs" dxfId="2911" priority="2888" operator="lessThan">
      <formula>0</formula>
    </cfRule>
  </conditionalFormatting>
  <conditionalFormatting sqref="D8">
    <cfRule type="cellIs" dxfId="2910" priority="2887" operator="lessThan">
      <formula>0</formula>
    </cfRule>
  </conditionalFormatting>
  <conditionalFormatting sqref="D9">
    <cfRule type="cellIs" dxfId="2909" priority="2886" operator="lessThan">
      <formula>0</formula>
    </cfRule>
  </conditionalFormatting>
  <conditionalFormatting sqref="D8">
    <cfRule type="cellIs" dxfId="2908" priority="2885" operator="lessThan">
      <formula>0</formula>
    </cfRule>
  </conditionalFormatting>
  <conditionalFormatting sqref="D8">
    <cfRule type="cellIs" dxfId="2907" priority="2884" operator="lessThan">
      <formula>0</formula>
    </cfRule>
  </conditionalFormatting>
  <conditionalFormatting sqref="D8">
    <cfRule type="cellIs" dxfId="2906" priority="2877" operator="lessThan">
      <formula>0</formula>
    </cfRule>
  </conditionalFormatting>
  <conditionalFormatting sqref="D9">
    <cfRule type="cellIs" dxfId="2905" priority="2883" operator="lessThan">
      <formula>0</formula>
    </cfRule>
  </conditionalFormatting>
  <conditionalFormatting sqref="D9">
    <cfRule type="cellIs" dxfId="2904" priority="2882" operator="lessThan">
      <formula>0</formula>
    </cfRule>
  </conditionalFormatting>
  <conditionalFormatting sqref="D9">
    <cfRule type="cellIs" dxfId="2903" priority="2881" operator="lessThan">
      <formula>0</formula>
    </cfRule>
  </conditionalFormatting>
  <conditionalFormatting sqref="D9">
    <cfRule type="cellIs" dxfId="2902" priority="2880" operator="lessThan">
      <formula>0</formula>
    </cfRule>
  </conditionalFormatting>
  <conditionalFormatting sqref="D9">
    <cfRule type="cellIs" dxfId="2901" priority="2879" operator="lessThan">
      <formula>0</formula>
    </cfRule>
  </conditionalFormatting>
  <conditionalFormatting sqref="D9">
    <cfRule type="cellIs" dxfId="2900" priority="2878" operator="lessThan">
      <formula>0</formula>
    </cfRule>
  </conditionalFormatting>
  <conditionalFormatting sqref="D9">
    <cfRule type="cellIs" dxfId="2899" priority="2876" operator="lessThan">
      <formula>0</formula>
    </cfRule>
  </conditionalFormatting>
  <conditionalFormatting sqref="D9">
    <cfRule type="cellIs" dxfId="2898" priority="2875" operator="lessThan">
      <formula>0</formula>
    </cfRule>
  </conditionalFormatting>
  <conditionalFormatting sqref="D9">
    <cfRule type="cellIs" dxfId="2897" priority="2874" operator="lessThan">
      <formula>0</formula>
    </cfRule>
  </conditionalFormatting>
  <conditionalFormatting sqref="D9">
    <cfRule type="cellIs" dxfId="2896" priority="2873" operator="lessThan">
      <formula>0</formula>
    </cfRule>
  </conditionalFormatting>
  <conditionalFormatting sqref="D9">
    <cfRule type="cellIs" dxfId="2895" priority="2872" operator="lessThan">
      <formula>0</formula>
    </cfRule>
  </conditionalFormatting>
  <conditionalFormatting sqref="D8">
    <cfRule type="cellIs" dxfId="2894" priority="2871" operator="lessThan">
      <formula>0</formula>
    </cfRule>
  </conditionalFormatting>
  <conditionalFormatting sqref="D9">
    <cfRule type="cellIs" dxfId="2893" priority="2870" operator="lessThan">
      <formula>0</formula>
    </cfRule>
  </conditionalFormatting>
  <conditionalFormatting sqref="D9">
    <cfRule type="cellIs" dxfId="2892" priority="2869" operator="lessThan">
      <formula>0</formula>
    </cfRule>
  </conditionalFormatting>
  <conditionalFormatting sqref="D9">
    <cfRule type="cellIs" dxfId="2891" priority="2868" operator="lessThan">
      <formula>0</formula>
    </cfRule>
  </conditionalFormatting>
  <conditionalFormatting sqref="D9">
    <cfRule type="cellIs" dxfId="2890" priority="2867" operator="lessThan">
      <formula>0</formula>
    </cfRule>
  </conditionalFormatting>
  <conditionalFormatting sqref="D8">
    <cfRule type="cellIs" dxfId="2889" priority="2866" operator="lessThan">
      <formula>0</formula>
    </cfRule>
  </conditionalFormatting>
  <conditionalFormatting sqref="D9">
    <cfRule type="cellIs" dxfId="2888" priority="2865" operator="lessThan">
      <formula>0</formula>
    </cfRule>
  </conditionalFormatting>
  <conditionalFormatting sqref="D9">
    <cfRule type="cellIs" dxfId="2887" priority="2864" operator="lessThan">
      <formula>0</formula>
    </cfRule>
  </conditionalFormatting>
  <conditionalFormatting sqref="D9">
    <cfRule type="cellIs" dxfId="2886" priority="2863" operator="lessThan">
      <formula>0</formula>
    </cfRule>
  </conditionalFormatting>
  <conditionalFormatting sqref="D8">
    <cfRule type="cellIs" dxfId="2885" priority="2862" operator="lessThan">
      <formula>0</formula>
    </cfRule>
  </conditionalFormatting>
  <conditionalFormatting sqref="D9">
    <cfRule type="cellIs" dxfId="2884" priority="2861" operator="lessThan">
      <formula>0</formula>
    </cfRule>
  </conditionalFormatting>
  <conditionalFormatting sqref="D9">
    <cfRule type="cellIs" dxfId="2883" priority="2860" operator="lessThan">
      <formula>0</formula>
    </cfRule>
  </conditionalFormatting>
  <conditionalFormatting sqref="D8">
    <cfRule type="cellIs" dxfId="2882" priority="2859" operator="lessThan">
      <formula>0</formula>
    </cfRule>
  </conditionalFormatting>
  <conditionalFormatting sqref="D9">
    <cfRule type="cellIs" dxfId="2881" priority="2858" operator="lessThan">
      <formula>0</formula>
    </cfRule>
  </conditionalFormatting>
  <conditionalFormatting sqref="D8">
    <cfRule type="cellIs" dxfId="2880" priority="2857" operator="lessThan">
      <formula>0</formula>
    </cfRule>
  </conditionalFormatting>
  <conditionalFormatting sqref="D8">
    <cfRule type="cellIs" dxfId="2879" priority="2856" operator="lessThan">
      <formula>0</formula>
    </cfRule>
  </conditionalFormatting>
  <conditionalFormatting sqref="D9">
    <cfRule type="cellIs" dxfId="2878" priority="2855" operator="lessThan">
      <formula>0</formula>
    </cfRule>
  </conditionalFormatting>
  <conditionalFormatting sqref="D9">
    <cfRule type="cellIs" dxfId="2877" priority="2854" operator="lessThan">
      <formula>0</formula>
    </cfRule>
  </conditionalFormatting>
  <conditionalFormatting sqref="D9">
    <cfRule type="cellIs" dxfId="2876" priority="2853" operator="lessThan">
      <formula>0</formula>
    </cfRule>
  </conditionalFormatting>
  <conditionalFormatting sqref="D9">
    <cfRule type="cellIs" dxfId="2875" priority="2852" operator="lessThan">
      <formula>0</formula>
    </cfRule>
  </conditionalFormatting>
  <conditionalFormatting sqref="D9">
    <cfRule type="cellIs" dxfId="2874" priority="2851" operator="lessThan">
      <formula>0</formula>
    </cfRule>
  </conditionalFormatting>
  <conditionalFormatting sqref="D8">
    <cfRule type="cellIs" dxfId="2873" priority="2850" operator="lessThan">
      <formula>0</formula>
    </cfRule>
  </conditionalFormatting>
  <conditionalFormatting sqref="D9">
    <cfRule type="cellIs" dxfId="2872" priority="2849" operator="lessThan">
      <formula>0</formula>
    </cfRule>
  </conditionalFormatting>
  <conditionalFormatting sqref="D9">
    <cfRule type="cellIs" dxfId="2871" priority="2848" operator="lessThan">
      <formula>0</formula>
    </cfRule>
  </conditionalFormatting>
  <conditionalFormatting sqref="D9">
    <cfRule type="cellIs" dxfId="2870" priority="2847" operator="lessThan">
      <formula>0</formula>
    </cfRule>
  </conditionalFormatting>
  <conditionalFormatting sqref="D9">
    <cfRule type="cellIs" dxfId="2869" priority="2846" operator="lessThan">
      <formula>0</formula>
    </cfRule>
  </conditionalFormatting>
  <conditionalFormatting sqref="D8">
    <cfRule type="cellIs" dxfId="2868" priority="2845" operator="lessThan">
      <formula>0</formula>
    </cfRule>
  </conditionalFormatting>
  <conditionalFormatting sqref="D9">
    <cfRule type="cellIs" dxfId="2867" priority="2844" operator="lessThan">
      <formula>0</formula>
    </cfRule>
  </conditionalFormatting>
  <conditionalFormatting sqref="D9">
    <cfRule type="cellIs" dxfId="2866" priority="2843" operator="lessThan">
      <formula>0</formula>
    </cfRule>
  </conditionalFormatting>
  <conditionalFormatting sqref="D9">
    <cfRule type="cellIs" dxfId="2865" priority="2842" operator="lessThan">
      <formula>0</formula>
    </cfRule>
  </conditionalFormatting>
  <conditionalFormatting sqref="D8">
    <cfRule type="cellIs" dxfId="2864" priority="2841" operator="lessThan">
      <formula>0</formula>
    </cfRule>
  </conditionalFormatting>
  <conditionalFormatting sqref="D9">
    <cfRule type="cellIs" dxfId="2863" priority="2840" operator="lessThan">
      <formula>0</formula>
    </cfRule>
  </conditionalFormatting>
  <conditionalFormatting sqref="D9">
    <cfRule type="cellIs" dxfId="2862" priority="2839" operator="lessThan">
      <formula>0</formula>
    </cfRule>
  </conditionalFormatting>
  <conditionalFormatting sqref="D8">
    <cfRule type="cellIs" dxfId="2861" priority="2838" operator="lessThan">
      <formula>0</formula>
    </cfRule>
  </conditionalFormatting>
  <conditionalFormatting sqref="D9">
    <cfRule type="cellIs" dxfId="2860" priority="2837" operator="lessThan">
      <formula>0</formula>
    </cfRule>
  </conditionalFormatting>
  <conditionalFormatting sqref="D8">
    <cfRule type="cellIs" dxfId="2859" priority="2836" operator="lessThan">
      <formula>0</formula>
    </cfRule>
  </conditionalFormatting>
  <conditionalFormatting sqref="D8">
    <cfRule type="cellIs" dxfId="2858" priority="2835" operator="lessThan">
      <formula>0</formula>
    </cfRule>
  </conditionalFormatting>
  <conditionalFormatting sqref="D9">
    <cfRule type="cellIs" dxfId="2857" priority="2834" operator="lessThan">
      <formula>0</formula>
    </cfRule>
  </conditionalFormatting>
  <conditionalFormatting sqref="D9">
    <cfRule type="cellIs" dxfId="2856" priority="2833" operator="lessThan">
      <formula>0</formula>
    </cfRule>
  </conditionalFormatting>
  <conditionalFormatting sqref="D9">
    <cfRule type="cellIs" dxfId="2855" priority="2832" operator="lessThan">
      <formula>0</formula>
    </cfRule>
  </conditionalFormatting>
  <conditionalFormatting sqref="D9">
    <cfRule type="cellIs" dxfId="2854" priority="2831" operator="lessThan">
      <formula>0</formula>
    </cfRule>
  </conditionalFormatting>
  <conditionalFormatting sqref="D8">
    <cfRule type="cellIs" dxfId="2853" priority="2830" operator="lessThan">
      <formula>0</formula>
    </cfRule>
  </conditionalFormatting>
  <conditionalFormatting sqref="D9">
    <cfRule type="cellIs" dxfId="2852" priority="2829" operator="lessThan">
      <formula>0</formula>
    </cfRule>
  </conditionalFormatting>
  <conditionalFormatting sqref="D9">
    <cfRule type="cellIs" dxfId="2851" priority="2828" operator="lessThan">
      <formula>0</formula>
    </cfRule>
  </conditionalFormatting>
  <conditionalFormatting sqref="D9">
    <cfRule type="cellIs" dxfId="2850" priority="2827" operator="lessThan">
      <formula>0</formula>
    </cfRule>
  </conditionalFormatting>
  <conditionalFormatting sqref="D8">
    <cfRule type="cellIs" dxfId="2849" priority="2826" operator="lessThan">
      <formula>0</formula>
    </cfRule>
  </conditionalFormatting>
  <conditionalFormatting sqref="D9">
    <cfRule type="cellIs" dxfId="2848" priority="2825" operator="lessThan">
      <formula>0</formula>
    </cfRule>
  </conditionalFormatting>
  <conditionalFormatting sqref="D9">
    <cfRule type="cellIs" dxfId="2847" priority="2824" operator="lessThan">
      <formula>0</formula>
    </cfRule>
  </conditionalFormatting>
  <conditionalFormatting sqref="D8">
    <cfRule type="cellIs" dxfId="2846" priority="2823" operator="lessThan">
      <formula>0</formula>
    </cfRule>
  </conditionalFormatting>
  <conditionalFormatting sqref="D9">
    <cfRule type="cellIs" dxfId="2845" priority="2822" operator="lessThan">
      <formula>0</formula>
    </cfRule>
  </conditionalFormatting>
  <conditionalFormatting sqref="D8">
    <cfRule type="cellIs" dxfId="2844" priority="2821" operator="lessThan">
      <formula>0</formula>
    </cfRule>
  </conditionalFormatting>
  <conditionalFormatting sqref="D8">
    <cfRule type="cellIs" dxfId="2843" priority="2820" operator="lessThan">
      <formula>0</formula>
    </cfRule>
  </conditionalFormatting>
  <conditionalFormatting sqref="D9">
    <cfRule type="cellIs" dxfId="2842" priority="2819" operator="lessThan">
      <formula>0</formula>
    </cfRule>
  </conditionalFormatting>
  <conditionalFormatting sqref="D9">
    <cfRule type="cellIs" dxfId="2841" priority="2818" operator="lessThan">
      <formula>0</formula>
    </cfRule>
  </conditionalFormatting>
  <conditionalFormatting sqref="D9">
    <cfRule type="cellIs" dxfId="2840" priority="2817" operator="lessThan">
      <formula>0</formula>
    </cfRule>
  </conditionalFormatting>
  <conditionalFormatting sqref="D8">
    <cfRule type="cellIs" dxfId="2839" priority="2816" operator="lessThan">
      <formula>0</formula>
    </cfRule>
  </conditionalFormatting>
  <conditionalFormatting sqref="D9">
    <cfRule type="cellIs" dxfId="2838" priority="2815" operator="lessThan">
      <formula>0</formula>
    </cfRule>
  </conditionalFormatting>
  <conditionalFormatting sqref="D9">
    <cfRule type="cellIs" dxfId="2837" priority="2814" operator="lessThan">
      <formula>0</formula>
    </cfRule>
  </conditionalFormatting>
  <conditionalFormatting sqref="D8">
    <cfRule type="cellIs" dxfId="2836" priority="2813" operator="lessThan">
      <formula>0</formula>
    </cfRule>
  </conditionalFormatting>
  <conditionalFormatting sqref="D9">
    <cfRule type="cellIs" dxfId="2835" priority="2812" operator="lessThan">
      <formula>0</formula>
    </cfRule>
  </conditionalFormatting>
  <conditionalFormatting sqref="D8">
    <cfRule type="cellIs" dxfId="2834" priority="2811" operator="lessThan">
      <formula>0</formula>
    </cfRule>
  </conditionalFormatting>
  <conditionalFormatting sqref="D8">
    <cfRule type="cellIs" dxfId="2833" priority="2810" operator="lessThan">
      <formula>0</formula>
    </cfRule>
  </conditionalFormatting>
  <conditionalFormatting sqref="D9">
    <cfRule type="cellIs" dxfId="2832" priority="2809" operator="lessThan">
      <formula>0</formula>
    </cfRule>
  </conditionalFormatting>
  <conditionalFormatting sqref="D9">
    <cfRule type="cellIs" dxfId="2831" priority="2808" operator="lessThan">
      <formula>0</formula>
    </cfRule>
  </conditionalFormatting>
  <conditionalFormatting sqref="D8">
    <cfRule type="cellIs" dxfId="2830" priority="2807" operator="lessThan">
      <formula>0</formula>
    </cfRule>
  </conditionalFormatting>
  <conditionalFormatting sqref="D9">
    <cfRule type="cellIs" dxfId="2829" priority="2806" operator="lessThan">
      <formula>0</formula>
    </cfRule>
  </conditionalFormatting>
  <conditionalFormatting sqref="D8">
    <cfRule type="cellIs" dxfId="2828" priority="2805" operator="lessThan">
      <formula>0</formula>
    </cfRule>
  </conditionalFormatting>
  <conditionalFormatting sqref="D8">
    <cfRule type="cellIs" dxfId="2827" priority="2804" operator="lessThan">
      <formula>0</formula>
    </cfRule>
  </conditionalFormatting>
  <conditionalFormatting sqref="D9">
    <cfRule type="cellIs" dxfId="2826" priority="2803" operator="lessThan">
      <formula>0</formula>
    </cfRule>
  </conditionalFormatting>
  <conditionalFormatting sqref="D8">
    <cfRule type="cellIs" dxfId="2825" priority="2802" operator="lessThan">
      <formula>0</formula>
    </cfRule>
  </conditionalFormatting>
  <conditionalFormatting sqref="D8">
    <cfRule type="cellIs" dxfId="2824" priority="2801" operator="lessThan">
      <formula>0</formula>
    </cfRule>
  </conditionalFormatting>
  <conditionalFormatting sqref="D8">
    <cfRule type="cellIs" dxfId="2823" priority="2800" operator="lessThan">
      <formula>0</formula>
    </cfRule>
  </conditionalFormatting>
  <conditionalFormatting sqref="D8">
    <cfRule type="cellIs" dxfId="2822" priority="2793" operator="lessThan">
      <formula>0</formula>
    </cfRule>
  </conditionalFormatting>
  <conditionalFormatting sqref="D9">
    <cfRule type="cellIs" dxfId="2821" priority="2799" operator="lessThan">
      <formula>0</formula>
    </cfRule>
  </conditionalFormatting>
  <conditionalFormatting sqref="D9">
    <cfRule type="cellIs" dxfId="2820" priority="2798" operator="lessThan">
      <formula>0</formula>
    </cfRule>
  </conditionalFormatting>
  <conditionalFormatting sqref="D9">
    <cfRule type="cellIs" dxfId="2819" priority="2797" operator="lessThan">
      <formula>0</formula>
    </cfRule>
  </conditionalFormatting>
  <conditionalFormatting sqref="D9">
    <cfRule type="cellIs" dxfId="2818" priority="2796" operator="lessThan">
      <formula>0</formula>
    </cfRule>
  </conditionalFormatting>
  <conditionalFormatting sqref="D9">
    <cfRule type="cellIs" dxfId="2817" priority="2795" operator="lessThan">
      <formula>0</formula>
    </cfRule>
  </conditionalFormatting>
  <conditionalFormatting sqref="D9">
    <cfRule type="cellIs" dxfId="2816" priority="2794" operator="lessThan">
      <formula>0</formula>
    </cfRule>
  </conditionalFormatting>
  <conditionalFormatting sqref="D9">
    <cfRule type="cellIs" dxfId="2815" priority="2792" operator="lessThan">
      <formula>0</formula>
    </cfRule>
  </conditionalFormatting>
  <conditionalFormatting sqref="D9">
    <cfRule type="cellIs" dxfId="2814" priority="2791" operator="lessThan">
      <formula>0</formula>
    </cfRule>
  </conditionalFormatting>
  <conditionalFormatting sqref="D9">
    <cfRule type="cellIs" dxfId="2813" priority="2790" operator="lessThan">
      <formula>0</formula>
    </cfRule>
  </conditionalFormatting>
  <conditionalFormatting sqref="D9">
    <cfRule type="cellIs" dxfId="2812" priority="2789" operator="lessThan">
      <formula>0</formula>
    </cfRule>
  </conditionalFormatting>
  <conditionalFormatting sqref="D9">
    <cfRule type="cellIs" dxfId="2811" priority="2788" operator="lessThan">
      <formula>0</formula>
    </cfRule>
  </conditionalFormatting>
  <conditionalFormatting sqref="D8">
    <cfRule type="cellIs" dxfId="2810" priority="2787" operator="lessThan">
      <formula>0</formula>
    </cfRule>
  </conditionalFormatting>
  <conditionalFormatting sqref="D9">
    <cfRule type="cellIs" dxfId="2809" priority="2786" operator="lessThan">
      <formula>0</formula>
    </cfRule>
  </conditionalFormatting>
  <conditionalFormatting sqref="D9">
    <cfRule type="cellIs" dxfId="2808" priority="2785" operator="lessThan">
      <formula>0</formula>
    </cfRule>
  </conditionalFormatting>
  <conditionalFormatting sqref="D9">
    <cfRule type="cellIs" dxfId="2807" priority="2784" operator="lessThan">
      <formula>0</formula>
    </cfRule>
  </conditionalFormatting>
  <conditionalFormatting sqref="D9">
    <cfRule type="cellIs" dxfId="2806" priority="2783" operator="lessThan">
      <formula>0</formula>
    </cfRule>
  </conditionalFormatting>
  <conditionalFormatting sqref="D8">
    <cfRule type="cellIs" dxfId="2805" priority="2782" operator="lessThan">
      <formula>0</formula>
    </cfRule>
  </conditionalFormatting>
  <conditionalFormatting sqref="D9">
    <cfRule type="cellIs" dxfId="2804" priority="2781" operator="lessThan">
      <formula>0</formula>
    </cfRule>
  </conditionalFormatting>
  <conditionalFormatting sqref="D9">
    <cfRule type="cellIs" dxfId="2803" priority="2780" operator="lessThan">
      <formula>0</formula>
    </cfRule>
  </conditionalFormatting>
  <conditionalFormatting sqref="D9">
    <cfRule type="cellIs" dxfId="2802" priority="2779" operator="lessThan">
      <formula>0</formula>
    </cfRule>
  </conditionalFormatting>
  <conditionalFormatting sqref="D8">
    <cfRule type="cellIs" dxfId="2801" priority="2778" operator="lessThan">
      <formula>0</formula>
    </cfRule>
  </conditionalFormatting>
  <conditionalFormatting sqref="D9">
    <cfRule type="cellIs" dxfId="2800" priority="2777" operator="lessThan">
      <formula>0</formula>
    </cfRule>
  </conditionalFormatting>
  <conditionalFormatting sqref="D9">
    <cfRule type="cellIs" dxfId="2799" priority="2776" operator="lessThan">
      <formula>0</formula>
    </cfRule>
  </conditionalFormatting>
  <conditionalFormatting sqref="D8">
    <cfRule type="cellIs" dxfId="2798" priority="2775" operator="lessThan">
      <formula>0</formula>
    </cfRule>
  </conditionalFormatting>
  <conditionalFormatting sqref="D9">
    <cfRule type="cellIs" dxfId="2797" priority="2774" operator="lessThan">
      <formula>0</formula>
    </cfRule>
  </conditionalFormatting>
  <conditionalFormatting sqref="D8">
    <cfRule type="cellIs" dxfId="2796" priority="2773" operator="lessThan">
      <formula>0</formula>
    </cfRule>
  </conditionalFormatting>
  <conditionalFormatting sqref="D8">
    <cfRule type="cellIs" dxfId="2795" priority="2772" operator="lessThan">
      <formula>0</formula>
    </cfRule>
  </conditionalFormatting>
  <conditionalFormatting sqref="D9">
    <cfRule type="cellIs" dxfId="2794" priority="2771" operator="lessThan">
      <formula>0</formula>
    </cfRule>
  </conditionalFormatting>
  <conditionalFormatting sqref="D9">
    <cfRule type="cellIs" dxfId="2793" priority="2770" operator="lessThan">
      <formula>0</formula>
    </cfRule>
  </conditionalFormatting>
  <conditionalFormatting sqref="D9">
    <cfRule type="cellIs" dxfId="2792" priority="2769" operator="lessThan">
      <formula>0</formula>
    </cfRule>
  </conditionalFormatting>
  <conditionalFormatting sqref="D9">
    <cfRule type="cellIs" dxfId="2791" priority="2768" operator="lessThan">
      <formula>0</formula>
    </cfRule>
  </conditionalFormatting>
  <conditionalFormatting sqref="D9">
    <cfRule type="cellIs" dxfId="2790" priority="2767" operator="lessThan">
      <formula>0</formula>
    </cfRule>
  </conditionalFormatting>
  <conditionalFormatting sqref="D8">
    <cfRule type="cellIs" dxfId="2789" priority="2766" operator="lessThan">
      <formula>0</formula>
    </cfRule>
  </conditionalFormatting>
  <conditionalFormatting sqref="D9">
    <cfRule type="cellIs" dxfId="2788" priority="2765" operator="lessThan">
      <formula>0</formula>
    </cfRule>
  </conditionalFormatting>
  <conditionalFormatting sqref="D9">
    <cfRule type="cellIs" dxfId="2787" priority="2764" operator="lessThan">
      <formula>0</formula>
    </cfRule>
  </conditionalFormatting>
  <conditionalFormatting sqref="D9">
    <cfRule type="cellIs" dxfId="2786" priority="2763" operator="lessThan">
      <formula>0</formula>
    </cfRule>
  </conditionalFormatting>
  <conditionalFormatting sqref="D9">
    <cfRule type="cellIs" dxfId="2785" priority="2762" operator="lessThan">
      <formula>0</formula>
    </cfRule>
  </conditionalFormatting>
  <conditionalFormatting sqref="D8">
    <cfRule type="cellIs" dxfId="2784" priority="2761" operator="lessThan">
      <formula>0</formula>
    </cfRule>
  </conditionalFormatting>
  <conditionalFormatting sqref="D9">
    <cfRule type="cellIs" dxfId="2783" priority="2760" operator="lessThan">
      <formula>0</formula>
    </cfRule>
  </conditionalFormatting>
  <conditionalFormatting sqref="D9">
    <cfRule type="cellIs" dxfId="2782" priority="2759" operator="lessThan">
      <formula>0</formula>
    </cfRule>
  </conditionalFormatting>
  <conditionalFormatting sqref="D9">
    <cfRule type="cellIs" dxfId="2781" priority="2758" operator="lessThan">
      <formula>0</formula>
    </cfRule>
  </conditionalFormatting>
  <conditionalFormatting sqref="D8">
    <cfRule type="cellIs" dxfId="2780" priority="2757" operator="lessThan">
      <formula>0</formula>
    </cfRule>
  </conditionalFormatting>
  <conditionalFormatting sqref="D9">
    <cfRule type="cellIs" dxfId="2779" priority="2756" operator="lessThan">
      <formula>0</formula>
    </cfRule>
  </conditionalFormatting>
  <conditionalFormatting sqref="D9">
    <cfRule type="cellIs" dxfId="2778" priority="2755" operator="lessThan">
      <formula>0</formula>
    </cfRule>
  </conditionalFormatting>
  <conditionalFormatting sqref="D8">
    <cfRule type="cellIs" dxfId="2777" priority="2754" operator="lessThan">
      <formula>0</formula>
    </cfRule>
  </conditionalFormatting>
  <conditionalFormatting sqref="D9">
    <cfRule type="cellIs" dxfId="2776" priority="2753" operator="lessThan">
      <formula>0</formula>
    </cfRule>
  </conditionalFormatting>
  <conditionalFormatting sqref="D8">
    <cfRule type="cellIs" dxfId="2775" priority="2752" operator="lessThan">
      <formula>0</formula>
    </cfRule>
  </conditionalFormatting>
  <conditionalFormatting sqref="D8">
    <cfRule type="cellIs" dxfId="2774" priority="2751" operator="lessThan">
      <formula>0</formula>
    </cfRule>
  </conditionalFormatting>
  <conditionalFormatting sqref="D9">
    <cfRule type="cellIs" dxfId="2773" priority="2750" operator="lessThan">
      <formula>0</formula>
    </cfRule>
  </conditionalFormatting>
  <conditionalFormatting sqref="D9">
    <cfRule type="cellIs" dxfId="2772" priority="2749" operator="lessThan">
      <formula>0</formula>
    </cfRule>
  </conditionalFormatting>
  <conditionalFormatting sqref="D9">
    <cfRule type="cellIs" dxfId="2771" priority="2748" operator="lessThan">
      <formula>0</formula>
    </cfRule>
  </conditionalFormatting>
  <conditionalFormatting sqref="D9">
    <cfRule type="cellIs" dxfId="2770" priority="2747" operator="lessThan">
      <formula>0</formula>
    </cfRule>
  </conditionalFormatting>
  <conditionalFormatting sqref="D8">
    <cfRule type="cellIs" dxfId="2769" priority="2746" operator="lessThan">
      <formula>0</formula>
    </cfRule>
  </conditionalFormatting>
  <conditionalFormatting sqref="D9">
    <cfRule type="cellIs" dxfId="2768" priority="2745" operator="lessThan">
      <formula>0</formula>
    </cfRule>
  </conditionalFormatting>
  <conditionalFormatting sqref="D9">
    <cfRule type="cellIs" dxfId="2767" priority="2744" operator="lessThan">
      <formula>0</formula>
    </cfRule>
  </conditionalFormatting>
  <conditionalFormatting sqref="D9">
    <cfRule type="cellIs" dxfId="2766" priority="2743" operator="lessThan">
      <formula>0</formula>
    </cfRule>
  </conditionalFormatting>
  <conditionalFormatting sqref="D8">
    <cfRule type="cellIs" dxfId="2765" priority="2742" operator="lessThan">
      <formula>0</formula>
    </cfRule>
  </conditionalFormatting>
  <conditionalFormatting sqref="D9">
    <cfRule type="cellIs" dxfId="2764" priority="2741" operator="lessThan">
      <formula>0</formula>
    </cfRule>
  </conditionalFormatting>
  <conditionalFormatting sqref="D9">
    <cfRule type="cellIs" dxfId="2763" priority="2740" operator="lessThan">
      <formula>0</formula>
    </cfRule>
  </conditionalFormatting>
  <conditionalFormatting sqref="D8">
    <cfRule type="cellIs" dxfId="2762" priority="2739" operator="lessThan">
      <formula>0</formula>
    </cfRule>
  </conditionalFormatting>
  <conditionalFormatting sqref="D9">
    <cfRule type="cellIs" dxfId="2761" priority="2738" operator="lessThan">
      <formula>0</formula>
    </cfRule>
  </conditionalFormatting>
  <conditionalFormatting sqref="D8">
    <cfRule type="cellIs" dxfId="2760" priority="2737" operator="lessThan">
      <formula>0</formula>
    </cfRule>
  </conditionalFormatting>
  <conditionalFormatting sqref="D8">
    <cfRule type="cellIs" dxfId="2759" priority="2736" operator="lessThan">
      <formula>0</formula>
    </cfRule>
  </conditionalFormatting>
  <conditionalFormatting sqref="D9">
    <cfRule type="cellIs" dxfId="2758" priority="2735" operator="lessThan">
      <formula>0</formula>
    </cfRule>
  </conditionalFormatting>
  <conditionalFormatting sqref="D9">
    <cfRule type="cellIs" dxfId="2757" priority="2734" operator="lessThan">
      <formula>0</formula>
    </cfRule>
  </conditionalFormatting>
  <conditionalFormatting sqref="D9">
    <cfRule type="cellIs" dxfId="2756" priority="2733" operator="lessThan">
      <formula>0</formula>
    </cfRule>
  </conditionalFormatting>
  <conditionalFormatting sqref="D8">
    <cfRule type="cellIs" dxfId="2755" priority="2732" operator="lessThan">
      <formula>0</formula>
    </cfRule>
  </conditionalFormatting>
  <conditionalFormatting sqref="D9">
    <cfRule type="cellIs" dxfId="2754" priority="2731" operator="lessThan">
      <formula>0</formula>
    </cfRule>
  </conditionalFormatting>
  <conditionalFormatting sqref="D9">
    <cfRule type="cellIs" dxfId="2753" priority="2730" operator="lessThan">
      <formula>0</formula>
    </cfRule>
  </conditionalFormatting>
  <conditionalFormatting sqref="D8">
    <cfRule type="cellIs" dxfId="2752" priority="2729" operator="lessThan">
      <formula>0</formula>
    </cfRule>
  </conditionalFormatting>
  <conditionalFormatting sqref="D9">
    <cfRule type="cellIs" dxfId="2751" priority="2728" operator="lessThan">
      <formula>0</formula>
    </cfRule>
  </conditionalFormatting>
  <conditionalFormatting sqref="D8">
    <cfRule type="cellIs" dxfId="2750" priority="2727" operator="lessThan">
      <formula>0</formula>
    </cfRule>
  </conditionalFormatting>
  <conditionalFormatting sqref="D8">
    <cfRule type="cellIs" dxfId="2749" priority="2726" operator="lessThan">
      <formula>0</formula>
    </cfRule>
  </conditionalFormatting>
  <conditionalFormatting sqref="D9">
    <cfRule type="cellIs" dxfId="2748" priority="2725" operator="lessThan">
      <formula>0</formula>
    </cfRule>
  </conditionalFormatting>
  <conditionalFormatting sqref="D9">
    <cfRule type="cellIs" dxfId="2747" priority="2724" operator="lessThan">
      <formula>0</formula>
    </cfRule>
  </conditionalFormatting>
  <conditionalFormatting sqref="D8">
    <cfRule type="cellIs" dxfId="2746" priority="2723" operator="lessThan">
      <formula>0</formula>
    </cfRule>
  </conditionalFormatting>
  <conditionalFormatting sqref="D9">
    <cfRule type="cellIs" dxfId="2745" priority="2722" operator="lessThan">
      <formula>0</formula>
    </cfRule>
  </conditionalFormatting>
  <conditionalFormatting sqref="D8">
    <cfRule type="cellIs" dxfId="2744" priority="2721" operator="lessThan">
      <formula>0</formula>
    </cfRule>
  </conditionalFormatting>
  <conditionalFormatting sqref="D8">
    <cfRule type="cellIs" dxfId="2743" priority="2720" operator="lessThan">
      <formula>0</formula>
    </cfRule>
  </conditionalFormatting>
  <conditionalFormatting sqref="D9">
    <cfRule type="cellIs" dxfId="2742" priority="2719" operator="lessThan">
      <formula>0</formula>
    </cfRule>
  </conditionalFormatting>
  <conditionalFormatting sqref="D8">
    <cfRule type="cellIs" dxfId="2741" priority="2718" operator="lessThan">
      <formula>0</formula>
    </cfRule>
  </conditionalFormatting>
  <conditionalFormatting sqref="D8">
    <cfRule type="cellIs" dxfId="2740" priority="2717" operator="lessThan">
      <formula>0</formula>
    </cfRule>
  </conditionalFormatting>
  <conditionalFormatting sqref="D8">
    <cfRule type="cellIs" dxfId="2739" priority="2716" operator="lessThan">
      <formula>0</formula>
    </cfRule>
  </conditionalFormatting>
  <conditionalFormatting sqref="D9">
    <cfRule type="cellIs" dxfId="2738" priority="2715" operator="lessThan">
      <formula>0</formula>
    </cfRule>
  </conditionalFormatting>
  <conditionalFormatting sqref="D9">
    <cfRule type="cellIs" dxfId="2737" priority="2714" operator="lessThan">
      <formula>0</formula>
    </cfRule>
  </conditionalFormatting>
  <conditionalFormatting sqref="D9">
    <cfRule type="cellIs" dxfId="2736" priority="2713" operator="lessThan">
      <formula>0</formula>
    </cfRule>
  </conditionalFormatting>
  <conditionalFormatting sqref="D9">
    <cfRule type="cellIs" dxfId="2735" priority="2712" operator="lessThan">
      <formula>0</formula>
    </cfRule>
  </conditionalFormatting>
  <conditionalFormatting sqref="D9">
    <cfRule type="cellIs" dxfId="2734" priority="2711" operator="lessThan">
      <formula>0</formula>
    </cfRule>
  </conditionalFormatting>
  <conditionalFormatting sqref="D8">
    <cfRule type="cellIs" dxfId="2733" priority="2710" operator="lessThan">
      <formula>0</formula>
    </cfRule>
  </conditionalFormatting>
  <conditionalFormatting sqref="D9">
    <cfRule type="cellIs" dxfId="2732" priority="2709" operator="lessThan">
      <formula>0</formula>
    </cfRule>
  </conditionalFormatting>
  <conditionalFormatting sqref="D9">
    <cfRule type="cellIs" dxfId="2731" priority="2708" operator="lessThan">
      <formula>0</formula>
    </cfRule>
  </conditionalFormatting>
  <conditionalFormatting sqref="D9">
    <cfRule type="cellIs" dxfId="2730" priority="2707" operator="lessThan">
      <formula>0</formula>
    </cfRule>
  </conditionalFormatting>
  <conditionalFormatting sqref="D9">
    <cfRule type="cellIs" dxfId="2729" priority="2706" operator="lessThan">
      <formula>0</formula>
    </cfRule>
  </conditionalFormatting>
  <conditionalFormatting sqref="D8">
    <cfRule type="cellIs" dxfId="2728" priority="2705" operator="lessThan">
      <formula>0</formula>
    </cfRule>
  </conditionalFormatting>
  <conditionalFormatting sqref="D9">
    <cfRule type="cellIs" dxfId="2727" priority="2704" operator="lessThan">
      <formula>0</formula>
    </cfRule>
  </conditionalFormatting>
  <conditionalFormatting sqref="D9">
    <cfRule type="cellIs" dxfId="2726" priority="2703" operator="lessThan">
      <formula>0</formula>
    </cfRule>
  </conditionalFormatting>
  <conditionalFormatting sqref="D9">
    <cfRule type="cellIs" dxfId="2725" priority="2702" operator="lessThan">
      <formula>0</formula>
    </cfRule>
  </conditionalFormatting>
  <conditionalFormatting sqref="D8">
    <cfRule type="cellIs" dxfId="2724" priority="2701" operator="lessThan">
      <formula>0</formula>
    </cfRule>
  </conditionalFormatting>
  <conditionalFormatting sqref="D9">
    <cfRule type="cellIs" dxfId="2723" priority="2700" operator="lessThan">
      <formula>0</formula>
    </cfRule>
  </conditionalFormatting>
  <conditionalFormatting sqref="D9">
    <cfRule type="cellIs" dxfId="2722" priority="2699" operator="lessThan">
      <formula>0</formula>
    </cfRule>
  </conditionalFormatting>
  <conditionalFormatting sqref="D8">
    <cfRule type="cellIs" dxfId="2721" priority="2698" operator="lessThan">
      <formula>0</formula>
    </cfRule>
  </conditionalFormatting>
  <conditionalFormatting sqref="D9">
    <cfRule type="cellIs" dxfId="2720" priority="2697" operator="lessThan">
      <formula>0</formula>
    </cfRule>
  </conditionalFormatting>
  <conditionalFormatting sqref="D8">
    <cfRule type="cellIs" dxfId="2719" priority="2696" operator="lessThan">
      <formula>0</formula>
    </cfRule>
  </conditionalFormatting>
  <conditionalFormatting sqref="D8">
    <cfRule type="cellIs" dxfId="2718" priority="2695" operator="lessThan">
      <formula>0</formula>
    </cfRule>
  </conditionalFormatting>
  <conditionalFormatting sqref="D9">
    <cfRule type="cellIs" dxfId="2717" priority="2694" operator="lessThan">
      <formula>0</formula>
    </cfRule>
  </conditionalFormatting>
  <conditionalFormatting sqref="D9">
    <cfRule type="cellIs" dxfId="2716" priority="2693" operator="lessThan">
      <formula>0</formula>
    </cfRule>
  </conditionalFormatting>
  <conditionalFormatting sqref="D9">
    <cfRule type="cellIs" dxfId="2715" priority="2692" operator="lessThan">
      <formula>0</formula>
    </cfRule>
  </conditionalFormatting>
  <conditionalFormatting sqref="D9">
    <cfRule type="cellIs" dxfId="2714" priority="2691" operator="lessThan">
      <formula>0</formula>
    </cfRule>
  </conditionalFormatting>
  <conditionalFormatting sqref="D8">
    <cfRule type="cellIs" dxfId="2713" priority="2690" operator="lessThan">
      <formula>0</formula>
    </cfRule>
  </conditionalFormatting>
  <conditionalFormatting sqref="D9">
    <cfRule type="cellIs" dxfId="2712" priority="2689" operator="lessThan">
      <formula>0</formula>
    </cfRule>
  </conditionalFormatting>
  <conditionalFormatting sqref="D9">
    <cfRule type="cellIs" dxfId="2711" priority="2688" operator="lessThan">
      <formula>0</formula>
    </cfRule>
  </conditionalFormatting>
  <conditionalFormatting sqref="D9">
    <cfRule type="cellIs" dxfId="2710" priority="2687" operator="lessThan">
      <formula>0</formula>
    </cfRule>
  </conditionalFormatting>
  <conditionalFormatting sqref="D8">
    <cfRule type="cellIs" dxfId="2709" priority="2686" operator="lessThan">
      <formula>0</formula>
    </cfRule>
  </conditionalFormatting>
  <conditionalFormatting sqref="D9">
    <cfRule type="cellIs" dxfId="2708" priority="2685" operator="lessThan">
      <formula>0</formula>
    </cfRule>
  </conditionalFormatting>
  <conditionalFormatting sqref="D9">
    <cfRule type="cellIs" dxfId="2707" priority="2684" operator="lessThan">
      <formula>0</formula>
    </cfRule>
  </conditionalFormatting>
  <conditionalFormatting sqref="D8">
    <cfRule type="cellIs" dxfId="2706" priority="2683" operator="lessThan">
      <formula>0</formula>
    </cfRule>
  </conditionalFormatting>
  <conditionalFormatting sqref="D9">
    <cfRule type="cellIs" dxfId="2705" priority="2682" operator="lessThan">
      <formula>0</formula>
    </cfRule>
  </conditionalFormatting>
  <conditionalFormatting sqref="D8">
    <cfRule type="cellIs" dxfId="2704" priority="2681" operator="lessThan">
      <formula>0</formula>
    </cfRule>
  </conditionalFormatting>
  <conditionalFormatting sqref="D8">
    <cfRule type="cellIs" dxfId="2703" priority="2680" operator="lessThan">
      <formula>0</formula>
    </cfRule>
  </conditionalFormatting>
  <conditionalFormatting sqref="D9">
    <cfRule type="cellIs" dxfId="2702" priority="2679" operator="lessThan">
      <formula>0</formula>
    </cfRule>
  </conditionalFormatting>
  <conditionalFormatting sqref="D9">
    <cfRule type="cellIs" dxfId="2701" priority="2678" operator="lessThan">
      <formula>0</formula>
    </cfRule>
  </conditionalFormatting>
  <conditionalFormatting sqref="D9">
    <cfRule type="cellIs" dxfId="2700" priority="2677" operator="lessThan">
      <formula>0</formula>
    </cfRule>
  </conditionalFormatting>
  <conditionalFormatting sqref="D8">
    <cfRule type="cellIs" dxfId="2699" priority="2676" operator="lessThan">
      <formula>0</formula>
    </cfRule>
  </conditionalFormatting>
  <conditionalFormatting sqref="D9">
    <cfRule type="cellIs" dxfId="2698" priority="2675" operator="lessThan">
      <formula>0</formula>
    </cfRule>
  </conditionalFormatting>
  <conditionalFormatting sqref="D9">
    <cfRule type="cellIs" dxfId="2697" priority="2674" operator="lessThan">
      <formula>0</formula>
    </cfRule>
  </conditionalFormatting>
  <conditionalFormatting sqref="D8">
    <cfRule type="cellIs" dxfId="2696" priority="2673" operator="lessThan">
      <formula>0</formula>
    </cfRule>
  </conditionalFormatting>
  <conditionalFormatting sqref="D9">
    <cfRule type="cellIs" dxfId="2695" priority="2672" operator="lessThan">
      <formula>0</formula>
    </cfRule>
  </conditionalFormatting>
  <conditionalFormatting sqref="D8">
    <cfRule type="cellIs" dxfId="2694" priority="2671" operator="lessThan">
      <formula>0</formula>
    </cfRule>
  </conditionalFormatting>
  <conditionalFormatting sqref="D8">
    <cfRule type="cellIs" dxfId="2693" priority="2670" operator="lessThan">
      <formula>0</formula>
    </cfRule>
  </conditionalFormatting>
  <conditionalFormatting sqref="D9">
    <cfRule type="cellIs" dxfId="2692" priority="2669" operator="lessThan">
      <formula>0</formula>
    </cfRule>
  </conditionalFormatting>
  <conditionalFormatting sqref="D9">
    <cfRule type="cellIs" dxfId="2691" priority="2668" operator="lessThan">
      <formula>0</formula>
    </cfRule>
  </conditionalFormatting>
  <conditionalFormatting sqref="D8">
    <cfRule type="cellIs" dxfId="2690" priority="2667" operator="lessThan">
      <formula>0</formula>
    </cfRule>
  </conditionalFormatting>
  <conditionalFormatting sqref="D9">
    <cfRule type="cellIs" dxfId="2689" priority="2666" operator="lessThan">
      <formula>0</formula>
    </cfRule>
  </conditionalFormatting>
  <conditionalFormatting sqref="D8">
    <cfRule type="cellIs" dxfId="2688" priority="2665" operator="lessThan">
      <formula>0</formula>
    </cfRule>
  </conditionalFormatting>
  <conditionalFormatting sqref="D8">
    <cfRule type="cellIs" dxfId="2687" priority="2664" operator="lessThan">
      <formula>0</formula>
    </cfRule>
  </conditionalFormatting>
  <conditionalFormatting sqref="D9">
    <cfRule type="cellIs" dxfId="2686" priority="2663" operator="lessThan">
      <formula>0</formula>
    </cfRule>
  </conditionalFormatting>
  <conditionalFormatting sqref="D8">
    <cfRule type="cellIs" dxfId="2685" priority="2662" operator="lessThan">
      <formula>0</formula>
    </cfRule>
  </conditionalFormatting>
  <conditionalFormatting sqref="D8">
    <cfRule type="cellIs" dxfId="2684" priority="2661" operator="lessThan">
      <formula>0</formula>
    </cfRule>
  </conditionalFormatting>
  <conditionalFormatting sqref="D8">
    <cfRule type="cellIs" dxfId="2683" priority="2660" operator="lessThan">
      <formula>0</formula>
    </cfRule>
  </conditionalFormatting>
  <conditionalFormatting sqref="D9">
    <cfRule type="cellIs" dxfId="2682" priority="2659" operator="lessThan">
      <formula>0</formula>
    </cfRule>
  </conditionalFormatting>
  <conditionalFormatting sqref="D9">
    <cfRule type="cellIs" dxfId="2681" priority="2658" operator="lessThan">
      <formula>0</formula>
    </cfRule>
  </conditionalFormatting>
  <conditionalFormatting sqref="D9">
    <cfRule type="cellIs" dxfId="2680" priority="2657" operator="lessThan">
      <formula>0</formula>
    </cfRule>
  </conditionalFormatting>
  <conditionalFormatting sqref="D9">
    <cfRule type="cellIs" dxfId="2679" priority="2656" operator="lessThan">
      <formula>0</formula>
    </cfRule>
  </conditionalFormatting>
  <conditionalFormatting sqref="D8">
    <cfRule type="cellIs" dxfId="2678" priority="2655" operator="lessThan">
      <formula>0</formula>
    </cfRule>
  </conditionalFormatting>
  <conditionalFormatting sqref="D9">
    <cfRule type="cellIs" dxfId="2677" priority="2654" operator="lessThan">
      <formula>0</formula>
    </cfRule>
  </conditionalFormatting>
  <conditionalFormatting sqref="D9">
    <cfRule type="cellIs" dxfId="2676" priority="2653" operator="lessThan">
      <formula>0</formula>
    </cfRule>
  </conditionalFormatting>
  <conditionalFormatting sqref="D9">
    <cfRule type="cellIs" dxfId="2675" priority="2652" operator="lessThan">
      <formula>0</formula>
    </cfRule>
  </conditionalFormatting>
  <conditionalFormatting sqref="D8">
    <cfRule type="cellIs" dxfId="2674" priority="2651" operator="lessThan">
      <formula>0</formula>
    </cfRule>
  </conditionalFormatting>
  <conditionalFormatting sqref="D9">
    <cfRule type="cellIs" dxfId="2673" priority="2650" operator="lessThan">
      <formula>0</formula>
    </cfRule>
  </conditionalFormatting>
  <conditionalFormatting sqref="D9">
    <cfRule type="cellIs" dxfId="2672" priority="2649" operator="lessThan">
      <formula>0</formula>
    </cfRule>
  </conditionalFormatting>
  <conditionalFormatting sqref="D8">
    <cfRule type="cellIs" dxfId="2671" priority="2648" operator="lessThan">
      <formula>0</formula>
    </cfRule>
  </conditionalFormatting>
  <conditionalFormatting sqref="D9">
    <cfRule type="cellIs" dxfId="2670" priority="2647" operator="lessThan">
      <formula>0</formula>
    </cfRule>
  </conditionalFormatting>
  <conditionalFormatting sqref="D8">
    <cfRule type="cellIs" dxfId="2669" priority="2646" operator="lessThan">
      <formula>0</formula>
    </cfRule>
  </conditionalFormatting>
  <conditionalFormatting sqref="D8">
    <cfRule type="cellIs" dxfId="2668" priority="2645" operator="lessThan">
      <formula>0</formula>
    </cfRule>
  </conditionalFormatting>
  <conditionalFormatting sqref="D9">
    <cfRule type="cellIs" dxfId="2667" priority="2644" operator="lessThan">
      <formula>0</formula>
    </cfRule>
  </conditionalFormatting>
  <conditionalFormatting sqref="D9">
    <cfRule type="cellIs" dxfId="2666" priority="2643" operator="lessThan">
      <formula>0</formula>
    </cfRule>
  </conditionalFormatting>
  <conditionalFormatting sqref="D9">
    <cfRule type="cellIs" dxfId="2665" priority="2642" operator="lessThan">
      <formula>0</formula>
    </cfRule>
  </conditionalFormatting>
  <conditionalFormatting sqref="D8">
    <cfRule type="cellIs" dxfId="2664" priority="2641" operator="lessThan">
      <formula>0</formula>
    </cfRule>
  </conditionalFormatting>
  <conditionalFormatting sqref="D9">
    <cfRule type="cellIs" dxfId="2663" priority="2640" operator="lessThan">
      <formula>0</formula>
    </cfRule>
  </conditionalFormatting>
  <conditionalFormatting sqref="D9">
    <cfRule type="cellIs" dxfId="2662" priority="2639" operator="lessThan">
      <formula>0</formula>
    </cfRule>
  </conditionalFormatting>
  <conditionalFormatting sqref="D8">
    <cfRule type="cellIs" dxfId="2661" priority="2638" operator="lessThan">
      <formula>0</formula>
    </cfRule>
  </conditionalFormatting>
  <conditionalFormatting sqref="D9">
    <cfRule type="cellIs" dxfId="2660" priority="2637" operator="lessThan">
      <formula>0</formula>
    </cfRule>
  </conditionalFormatting>
  <conditionalFormatting sqref="D8">
    <cfRule type="cellIs" dxfId="2659" priority="2636" operator="lessThan">
      <formula>0</formula>
    </cfRule>
  </conditionalFormatting>
  <conditionalFormatting sqref="D8">
    <cfRule type="cellIs" dxfId="2658" priority="2635" operator="lessThan">
      <formula>0</formula>
    </cfRule>
  </conditionalFormatting>
  <conditionalFormatting sqref="D9">
    <cfRule type="cellIs" dxfId="2657" priority="2634" operator="lessThan">
      <formula>0</formula>
    </cfRule>
  </conditionalFormatting>
  <conditionalFormatting sqref="D9">
    <cfRule type="cellIs" dxfId="2656" priority="2633" operator="lessThan">
      <formula>0</formula>
    </cfRule>
  </conditionalFormatting>
  <conditionalFormatting sqref="D8">
    <cfRule type="cellIs" dxfId="2655" priority="2632" operator="lessThan">
      <formula>0</formula>
    </cfRule>
  </conditionalFormatting>
  <conditionalFormatting sqref="D9">
    <cfRule type="cellIs" dxfId="2654" priority="2631" operator="lessThan">
      <formula>0</formula>
    </cfRule>
  </conditionalFormatting>
  <conditionalFormatting sqref="D8">
    <cfRule type="cellIs" dxfId="2653" priority="2630" operator="lessThan">
      <formula>0</formula>
    </cfRule>
  </conditionalFormatting>
  <conditionalFormatting sqref="D8">
    <cfRule type="cellIs" dxfId="2652" priority="2629" operator="lessThan">
      <formula>0</formula>
    </cfRule>
  </conditionalFormatting>
  <conditionalFormatting sqref="D9">
    <cfRule type="cellIs" dxfId="2651" priority="2628" operator="lessThan">
      <formula>0</formula>
    </cfRule>
  </conditionalFormatting>
  <conditionalFormatting sqref="D8">
    <cfRule type="cellIs" dxfId="2650" priority="2627" operator="lessThan">
      <formula>0</formula>
    </cfRule>
  </conditionalFormatting>
  <conditionalFormatting sqref="D8">
    <cfRule type="cellIs" dxfId="2649" priority="2626" operator="lessThan">
      <formula>0</formula>
    </cfRule>
  </conditionalFormatting>
  <conditionalFormatting sqref="D8">
    <cfRule type="cellIs" dxfId="2648" priority="2625" operator="lessThan">
      <formula>0</formula>
    </cfRule>
  </conditionalFormatting>
  <conditionalFormatting sqref="D9">
    <cfRule type="cellIs" dxfId="2647" priority="2624" operator="lessThan">
      <formula>0</formula>
    </cfRule>
  </conditionalFormatting>
  <conditionalFormatting sqref="D9">
    <cfRule type="cellIs" dxfId="2646" priority="2623" operator="lessThan">
      <formula>0</formula>
    </cfRule>
  </conditionalFormatting>
  <conditionalFormatting sqref="D9">
    <cfRule type="cellIs" dxfId="2645" priority="2622" operator="lessThan">
      <formula>0</formula>
    </cfRule>
  </conditionalFormatting>
  <conditionalFormatting sqref="D8">
    <cfRule type="cellIs" dxfId="2644" priority="2621" operator="lessThan">
      <formula>0</formula>
    </cfRule>
  </conditionalFormatting>
  <conditionalFormatting sqref="D9">
    <cfRule type="cellIs" dxfId="2643" priority="2620" operator="lessThan">
      <formula>0</formula>
    </cfRule>
  </conditionalFormatting>
  <conditionalFormatting sqref="D9">
    <cfRule type="cellIs" dxfId="2642" priority="2619" operator="lessThan">
      <formula>0</formula>
    </cfRule>
  </conditionalFormatting>
  <conditionalFormatting sqref="D8">
    <cfRule type="cellIs" dxfId="2641" priority="2618" operator="lessThan">
      <formula>0</formula>
    </cfRule>
  </conditionalFormatting>
  <conditionalFormatting sqref="D9">
    <cfRule type="cellIs" dxfId="2640" priority="2617" operator="lessThan">
      <formula>0</formula>
    </cfRule>
  </conditionalFormatting>
  <conditionalFormatting sqref="D8">
    <cfRule type="cellIs" dxfId="2639" priority="2616" operator="lessThan">
      <formula>0</formula>
    </cfRule>
  </conditionalFormatting>
  <conditionalFormatting sqref="D8">
    <cfRule type="cellIs" dxfId="2638" priority="2615" operator="lessThan">
      <formula>0</formula>
    </cfRule>
  </conditionalFormatting>
  <conditionalFormatting sqref="D9">
    <cfRule type="cellIs" dxfId="2637" priority="2614" operator="lessThan">
      <formula>0</formula>
    </cfRule>
  </conditionalFormatting>
  <conditionalFormatting sqref="D9">
    <cfRule type="cellIs" dxfId="2636" priority="2613" operator="lessThan">
      <formula>0</formula>
    </cfRule>
  </conditionalFormatting>
  <conditionalFormatting sqref="D8">
    <cfRule type="cellIs" dxfId="2635" priority="2612" operator="lessThan">
      <formula>0</formula>
    </cfRule>
  </conditionalFormatting>
  <conditionalFormatting sqref="D9">
    <cfRule type="cellIs" dxfId="2634" priority="2611" operator="lessThan">
      <formula>0</formula>
    </cfRule>
  </conditionalFormatting>
  <conditionalFormatting sqref="D8">
    <cfRule type="cellIs" dxfId="2633" priority="2610" operator="lessThan">
      <formula>0</formula>
    </cfRule>
  </conditionalFormatting>
  <conditionalFormatting sqref="D8">
    <cfRule type="cellIs" dxfId="2632" priority="2609" operator="lessThan">
      <formula>0</formula>
    </cfRule>
  </conditionalFormatting>
  <conditionalFormatting sqref="D9">
    <cfRule type="cellIs" dxfId="2631" priority="2608" operator="lessThan">
      <formula>0</formula>
    </cfRule>
  </conditionalFormatting>
  <conditionalFormatting sqref="D8">
    <cfRule type="cellIs" dxfId="2630" priority="2607" operator="lessThan">
      <formula>0</formula>
    </cfRule>
  </conditionalFormatting>
  <conditionalFormatting sqref="D8">
    <cfRule type="cellIs" dxfId="2629" priority="2606" operator="lessThan">
      <formula>0</formula>
    </cfRule>
  </conditionalFormatting>
  <conditionalFormatting sqref="D8">
    <cfRule type="cellIs" dxfId="2628" priority="2605" operator="lessThan">
      <formula>0</formula>
    </cfRule>
  </conditionalFormatting>
  <conditionalFormatting sqref="D9">
    <cfRule type="cellIs" dxfId="2627" priority="2604" operator="lessThan">
      <formula>0</formula>
    </cfRule>
  </conditionalFormatting>
  <conditionalFormatting sqref="D9">
    <cfRule type="cellIs" dxfId="2626" priority="2603" operator="lessThan">
      <formula>0</formula>
    </cfRule>
  </conditionalFormatting>
  <conditionalFormatting sqref="D8">
    <cfRule type="cellIs" dxfId="2625" priority="2602" operator="lessThan">
      <formula>0</formula>
    </cfRule>
  </conditionalFormatting>
  <conditionalFormatting sqref="D9">
    <cfRule type="cellIs" dxfId="2624" priority="2601" operator="lessThan">
      <formula>0</formula>
    </cfRule>
  </conditionalFormatting>
  <conditionalFormatting sqref="D8">
    <cfRule type="cellIs" dxfId="2623" priority="2600" operator="lessThan">
      <formula>0</formula>
    </cfRule>
  </conditionalFormatting>
  <conditionalFormatting sqref="D8">
    <cfRule type="cellIs" dxfId="2622" priority="2599" operator="lessThan">
      <formula>0</formula>
    </cfRule>
  </conditionalFormatting>
  <conditionalFormatting sqref="D9">
    <cfRule type="cellIs" dxfId="2621" priority="2598" operator="lessThan">
      <formula>0</formula>
    </cfRule>
  </conditionalFormatting>
  <conditionalFormatting sqref="D8">
    <cfRule type="cellIs" dxfId="2620" priority="2597" operator="lessThan">
      <formula>0</formula>
    </cfRule>
  </conditionalFormatting>
  <conditionalFormatting sqref="D8">
    <cfRule type="cellIs" dxfId="2619" priority="2596" operator="lessThan">
      <formula>0</formula>
    </cfRule>
  </conditionalFormatting>
  <conditionalFormatting sqref="D8">
    <cfRule type="cellIs" dxfId="2618" priority="2595" operator="lessThan">
      <formula>0</formula>
    </cfRule>
  </conditionalFormatting>
  <conditionalFormatting sqref="D9">
    <cfRule type="cellIs" dxfId="2617" priority="2594" operator="lessThan">
      <formula>0</formula>
    </cfRule>
  </conditionalFormatting>
  <conditionalFormatting sqref="D8">
    <cfRule type="cellIs" dxfId="2616" priority="2593" operator="lessThan">
      <formula>0</formula>
    </cfRule>
  </conditionalFormatting>
  <conditionalFormatting sqref="D8">
    <cfRule type="cellIs" dxfId="2615" priority="2592" operator="lessThan">
      <formula>0</formula>
    </cfRule>
  </conditionalFormatting>
  <conditionalFormatting sqref="D8">
    <cfRule type="cellIs" dxfId="2614" priority="2591" operator="lessThan">
      <formula>0</formula>
    </cfRule>
  </conditionalFormatting>
  <conditionalFormatting sqref="D8">
    <cfRule type="cellIs" dxfId="2613" priority="2590" operator="lessThan">
      <formula>0</formula>
    </cfRule>
  </conditionalFormatting>
  <conditionalFormatting sqref="D8">
    <cfRule type="cellIs" dxfId="2612" priority="2583" operator="lessThan">
      <formula>0</formula>
    </cfRule>
  </conditionalFormatting>
  <conditionalFormatting sqref="D9">
    <cfRule type="cellIs" dxfId="2611" priority="2589" operator="lessThan">
      <formula>0</formula>
    </cfRule>
  </conditionalFormatting>
  <conditionalFormatting sqref="D9">
    <cfRule type="cellIs" dxfId="2610" priority="2588" operator="lessThan">
      <formula>0</formula>
    </cfRule>
  </conditionalFormatting>
  <conditionalFormatting sqref="D9">
    <cfRule type="cellIs" dxfId="2609" priority="2587" operator="lessThan">
      <formula>0</formula>
    </cfRule>
  </conditionalFormatting>
  <conditionalFormatting sqref="D9">
    <cfRule type="cellIs" dxfId="2608" priority="2586" operator="lessThan">
      <formula>0</formula>
    </cfRule>
  </conditionalFormatting>
  <conditionalFormatting sqref="D9">
    <cfRule type="cellIs" dxfId="2607" priority="2585" operator="lessThan">
      <formula>0</formula>
    </cfRule>
  </conditionalFormatting>
  <conditionalFormatting sqref="D9">
    <cfRule type="cellIs" dxfId="2606" priority="2584" operator="lessThan">
      <formula>0</formula>
    </cfRule>
  </conditionalFormatting>
  <conditionalFormatting sqref="D9">
    <cfRule type="cellIs" dxfId="2605" priority="2582" operator="lessThan">
      <formula>0</formula>
    </cfRule>
  </conditionalFormatting>
  <conditionalFormatting sqref="D9">
    <cfRule type="cellIs" dxfId="2604" priority="2581" operator="lessThan">
      <formula>0</formula>
    </cfRule>
  </conditionalFormatting>
  <conditionalFormatting sqref="D9">
    <cfRule type="cellIs" dxfId="2603" priority="2580" operator="lessThan">
      <formula>0</formula>
    </cfRule>
  </conditionalFormatting>
  <conditionalFormatting sqref="D9">
    <cfRule type="cellIs" dxfId="2602" priority="2579" operator="lessThan">
      <formula>0</formula>
    </cfRule>
  </conditionalFormatting>
  <conditionalFormatting sqref="D9">
    <cfRule type="cellIs" dxfId="2601" priority="2578" operator="lessThan">
      <formula>0</formula>
    </cfRule>
  </conditionalFormatting>
  <conditionalFormatting sqref="D8">
    <cfRule type="cellIs" dxfId="2600" priority="2577" operator="lessThan">
      <formula>0</formula>
    </cfRule>
  </conditionalFormatting>
  <conditionalFormatting sqref="D9">
    <cfRule type="cellIs" dxfId="2599" priority="2576" operator="lessThan">
      <formula>0</formula>
    </cfRule>
  </conditionalFormatting>
  <conditionalFormatting sqref="D9">
    <cfRule type="cellIs" dxfId="2598" priority="2575" operator="lessThan">
      <formula>0</formula>
    </cfRule>
  </conditionalFormatting>
  <conditionalFormatting sqref="D9">
    <cfRule type="cellIs" dxfId="2597" priority="2574" operator="lessThan">
      <formula>0</formula>
    </cfRule>
  </conditionalFormatting>
  <conditionalFormatting sqref="D9">
    <cfRule type="cellIs" dxfId="2596" priority="2573" operator="lessThan">
      <formula>0</formula>
    </cfRule>
  </conditionalFormatting>
  <conditionalFormatting sqref="D8">
    <cfRule type="cellIs" dxfId="2595" priority="2572" operator="lessThan">
      <formula>0</formula>
    </cfRule>
  </conditionalFormatting>
  <conditionalFormatting sqref="D9">
    <cfRule type="cellIs" dxfId="2594" priority="2571" operator="lessThan">
      <formula>0</formula>
    </cfRule>
  </conditionalFormatting>
  <conditionalFormatting sqref="D9">
    <cfRule type="cellIs" dxfId="2593" priority="2570" operator="lessThan">
      <formula>0</formula>
    </cfRule>
  </conditionalFormatting>
  <conditionalFormatting sqref="D9">
    <cfRule type="cellIs" dxfId="2592" priority="2569" operator="lessThan">
      <formula>0</formula>
    </cfRule>
  </conditionalFormatting>
  <conditionalFormatting sqref="D8">
    <cfRule type="cellIs" dxfId="2591" priority="2568" operator="lessThan">
      <formula>0</formula>
    </cfRule>
  </conditionalFormatting>
  <conditionalFormatting sqref="D9">
    <cfRule type="cellIs" dxfId="2590" priority="2567" operator="lessThan">
      <formula>0</formula>
    </cfRule>
  </conditionalFormatting>
  <conditionalFormatting sqref="D9">
    <cfRule type="cellIs" dxfId="2589" priority="2566" operator="lessThan">
      <formula>0</formula>
    </cfRule>
  </conditionalFormatting>
  <conditionalFormatting sqref="D8">
    <cfRule type="cellIs" dxfId="2588" priority="2565" operator="lessThan">
      <formula>0</formula>
    </cfRule>
  </conditionalFormatting>
  <conditionalFormatting sqref="D9">
    <cfRule type="cellIs" dxfId="2587" priority="2564" operator="lessThan">
      <formula>0</formula>
    </cfRule>
  </conditionalFormatting>
  <conditionalFormatting sqref="D8">
    <cfRule type="cellIs" dxfId="2586" priority="2563" operator="lessThan">
      <formula>0</formula>
    </cfRule>
  </conditionalFormatting>
  <conditionalFormatting sqref="D8">
    <cfRule type="cellIs" dxfId="2585" priority="2562" operator="lessThan">
      <formula>0</formula>
    </cfRule>
  </conditionalFormatting>
  <conditionalFormatting sqref="D9">
    <cfRule type="cellIs" dxfId="2584" priority="2561" operator="lessThan">
      <formula>0</formula>
    </cfRule>
  </conditionalFormatting>
  <conditionalFormatting sqref="D9">
    <cfRule type="cellIs" dxfId="2583" priority="2560" operator="lessThan">
      <formula>0</formula>
    </cfRule>
  </conditionalFormatting>
  <conditionalFormatting sqref="D9">
    <cfRule type="cellIs" dxfId="2582" priority="2559" operator="lessThan">
      <formula>0</formula>
    </cfRule>
  </conditionalFormatting>
  <conditionalFormatting sqref="D9">
    <cfRule type="cellIs" dxfId="2581" priority="2558" operator="lessThan">
      <formula>0</formula>
    </cfRule>
  </conditionalFormatting>
  <conditionalFormatting sqref="D9">
    <cfRule type="cellIs" dxfId="2580" priority="2557" operator="lessThan">
      <formula>0</formula>
    </cfRule>
  </conditionalFormatting>
  <conditionalFormatting sqref="D8">
    <cfRule type="cellIs" dxfId="2579" priority="2556" operator="lessThan">
      <formula>0</formula>
    </cfRule>
  </conditionalFormatting>
  <conditionalFormatting sqref="D9">
    <cfRule type="cellIs" dxfId="2578" priority="2555" operator="lessThan">
      <formula>0</formula>
    </cfRule>
  </conditionalFormatting>
  <conditionalFormatting sqref="D9">
    <cfRule type="cellIs" dxfId="2577" priority="2554" operator="lessThan">
      <formula>0</formula>
    </cfRule>
  </conditionalFormatting>
  <conditionalFormatting sqref="D9">
    <cfRule type="cellIs" dxfId="2576" priority="2553" operator="lessThan">
      <formula>0</formula>
    </cfRule>
  </conditionalFormatting>
  <conditionalFormatting sqref="D9">
    <cfRule type="cellIs" dxfId="2575" priority="2552" operator="lessThan">
      <formula>0</formula>
    </cfRule>
  </conditionalFormatting>
  <conditionalFormatting sqref="D8">
    <cfRule type="cellIs" dxfId="2574" priority="2551" operator="lessThan">
      <formula>0</formula>
    </cfRule>
  </conditionalFormatting>
  <conditionalFormatting sqref="D9">
    <cfRule type="cellIs" dxfId="2573" priority="2550" operator="lessThan">
      <formula>0</formula>
    </cfRule>
  </conditionalFormatting>
  <conditionalFormatting sqref="D9">
    <cfRule type="cellIs" dxfId="2572" priority="2549" operator="lessThan">
      <formula>0</formula>
    </cfRule>
  </conditionalFormatting>
  <conditionalFormatting sqref="D9">
    <cfRule type="cellIs" dxfId="2571" priority="2548" operator="lessThan">
      <formula>0</formula>
    </cfRule>
  </conditionalFormatting>
  <conditionalFormatting sqref="D8">
    <cfRule type="cellIs" dxfId="2570" priority="2547" operator="lessThan">
      <formula>0</formula>
    </cfRule>
  </conditionalFormatting>
  <conditionalFormatting sqref="D9">
    <cfRule type="cellIs" dxfId="2569" priority="2546" operator="lessThan">
      <formula>0</formula>
    </cfRule>
  </conditionalFormatting>
  <conditionalFormatting sqref="D9">
    <cfRule type="cellIs" dxfId="2568" priority="2545" operator="lessThan">
      <formula>0</formula>
    </cfRule>
  </conditionalFormatting>
  <conditionalFormatting sqref="D8">
    <cfRule type="cellIs" dxfId="2567" priority="2544" operator="lessThan">
      <formula>0</formula>
    </cfRule>
  </conditionalFormatting>
  <conditionalFormatting sqref="D9">
    <cfRule type="cellIs" dxfId="2566" priority="2543" operator="lessThan">
      <formula>0</formula>
    </cfRule>
  </conditionalFormatting>
  <conditionalFormatting sqref="D8">
    <cfRule type="cellIs" dxfId="2565" priority="2542" operator="lessThan">
      <formula>0</formula>
    </cfRule>
  </conditionalFormatting>
  <conditionalFormatting sqref="D8">
    <cfRule type="cellIs" dxfId="2564" priority="2541" operator="lessThan">
      <formula>0</formula>
    </cfRule>
  </conditionalFormatting>
  <conditionalFormatting sqref="D9">
    <cfRule type="cellIs" dxfId="2563" priority="2540" operator="lessThan">
      <formula>0</formula>
    </cfRule>
  </conditionalFormatting>
  <conditionalFormatting sqref="D9">
    <cfRule type="cellIs" dxfId="2562" priority="2539" operator="lessThan">
      <formula>0</formula>
    </cfRule>
  </conditionalFormatting>
  <conditionalFormatting sqref="D9">
    <cfRule type="cellIs" dxfId="2561" priority="2538" operator="lessThan">
      <formula>0</formula>
    </cfRule>
  </conditionalFormatting>
  <conditionalFormatting sqref="D9">
    <cfRule type="cellIs" dxfId="2560" priority="2537" operator="lessThan">
      <formula>0</formula>
    </cfRule>
  </conditionalFormatting>
  <conditionalFormatting sqref="D8">
    <cfRule type="cellIs" dxfId="2559" priority="2536" operator="lessThan">
      <formula>0</formula>
    </cfRule>
  </conditionalFormatting>
  <conditionalFormatting sqref="D9">
    <cfRule type="cellIs" dxfId="2558" priority="2535" operator="lessThan">
      <formula>0</formula>
    </cfRule>
  </conditionalFormatting>
  <conditionalFormatting sqref="D9">
    <cfRule type="cellIs" dxfId="2557" priority="2534" operator="lessThan">
      <formula>0</formula>
    </cfRule>
  </conditionalFormatting>
  <conditionalFormatting sqref="D9">
    <cfRule type="cellIs" dxfId="2556" priority="2533" operator="lessThan">
      <formula>0</formula>
    </cfRule>
  </conditionalFormatting>
  <conditionalFormatting sqref="D8">
    <cfRule type="cellIs" dxfId="2555" priority="2532" operator="lessThan">
      <formula>0</formula>
    </cfRule>
  </conditionalFormatting>
  <conditionalFormatting sqref="D9">
    <cfRule type="cellIs" dxfId="2554" priority="2531" operator="lessThan">
      <formula>0</formula>
    </cfRule>
  </conditionalFormatting>
  <conditionalFormatting sqref="D9">
    <cfRule type="cellIs" dxfId="2553" priority="2530" operator="lessThan">
      <formula>0</formula>
    </cfRule>
  </conditionalFormatting>
  <conditionalFormatting sqref="D8">
    <cfRule type="cellIs" dxfId="2552" priority="2529" operator="lessThan">
      <formula>0</formula>
    </cfRule>
  </conditionalFormatting>
  <conditionalFormatting sqref="D9">
    <cfRule type="cellIs" dxfId="2551" priority="2528" operator="lessThan">
      <formula>0</formula>
    </cfRule>
  </conditionalFormatting>
  <conditionalFormatting sqref="D8">
    <cfRule type="cellIs" dxfId="2550" priority="2527" operator="lessThan">
      <formula>0</formula>
    </cfRule>
  </conditionalFormatting>
  <conditionalFormatting sqref="D8">
    <cfRule type="cellIs" dxfId="2549" priority="2526" operator="lessThan">
      <formula>0</formula>
    </cfRule>
  </conditionalFormatting>
  <conditionalFormatting sqref="D9">
    <cfRule type="cellIs" dxfId="2548" priority="2525" operator="lessThan">
      <formula>0</formula>
    </cfRule>
  </conditionalFormatting>
  <conditionalFormatting sqref="D9">
    <cfRule type="cellIs" dxfId="2547" priority="2524" operator="lessThan">
      <formula>0</formula>
    </cfRule>
  </conditionalFormatting>
  <conditionalFormatting sqref="D9">
    <cfRule type="cellIs" dxfId="2546" priority="2523" operator="lessThan">
      <formula>0</formula>
    </cfRule>
  </conditionalFormatting>
  <conditionalFormatting sqref="D8">
    <cfRule type="cellIs" dxfId="2545" priority="2522" operator="lessThan">
      <formula>0</formula>
    </cfRule>
  </conditionalFormatting>
  <conditionalFormatting sqref="D9">
    <cfRule type="cellIs" dxfId="2544" priority="2521" operator="lessThan">
      <formula>0</formula>
    </cfRule>
  </conditionalFormatting>
  <conditionalFormatting sqref="D9">
    <cfRule type="cellIs" dxfId="2543" priority="2520" operator="lessThan">
      <formula>0</formula>
    </cfRule>
  </conditionalFormatting>
  <conditionalFormatting sqref="D8">
    <cfRule type="cellIs" dxfId="2542" priority="2519" operator="lessThan">
      <formula>0</formula>
    </cfRule>
  </conditionalFormatting>
  <conditionalFormatting sqref="D9">
    <cfRule type="cellIs" dxfId="2541" priority="2518" operator="lessThan">
      <formula>0</formula>
    </cfRule>
  </conditionalFormatting>
  <conditionalFormatting sqref="D8">
    <cfRule type="cellIs" dxfId="2540" priority="2517" operator="lessThan">
      <formula>0</formula>
    </cfRule>
  </conditionalFormatting>
  <conditionalFormatting sqref="D8">
    <cfRule type="cellIs" dxfId="2539" priority="2516" operator="lessThan">
      <formula>0</formula>
    </cfRule>
  </conditionalFormatting>
  <conditionalFormatting sqref="D9">
    <cfRule type="cellIs" dxfId="2538" priority="2515" operator="lessThan">
      <formula>0</formula>
    </cfRule>
  </conditionalFormatting>
  <conditionalFormatting sqref="D9">
    <cfRule type="cellIs" dxfId="2537" priority="2514" operator="lessThan">
      <formula>0</formula>
    </cfRule>
  </conditionalFormatting>
  <conditionalFormatting sqref="D8">
    <cfRule type="cellIs" dxfId="2536" priority="2513" operator="lessThan">
      <formula>0</formula>
    </cfRule>
  </conditionalFormatting>
  <conditionalFormatting sqref="D9">
    <cfRule type="cellIs" dxfId="2535" priority="2512" operator="lessThan">
      <formula>0</formula>
    </cfRule>
  </conditionalFormatting>
  <conditionalFormatting sqref="D8">
    <cfRule type="cellIs" dxfId="2534" priority="2511" operator="lessThan">
      <formula>0</formula>
    </cfRule>
  </conditionalFormatting>
  <conditionalFormatting sqref="D8">
    <cfRule type="cellIs" dxfId="2533" priority="2510" operator="lessThan">
      <formula>0</formula>
    </cfRule>
  </conditionalFormatting>
  <conditionalFormatting sqref="D9">
    <cfRule type="cellIs" dxfId="2532" priority="2509" operator="lessThan">
      <formula>0</formula>
    </cfRule>
  </conditionalFormatting>
  <conditionalFormatting sqref="D8">
    <cfRule type="cellIs" dxfId="2531" priority="2508" operator="lessThan">
      <formula>0</formula>
    </cfRule>
  </conditionalFormatting>
  <conditionalFormatting sqref="D8">
    <cfRule type="cellIs" dxfId="2530" priority="2507" operator="lessThan">
      <formula>0</formula>
    </cfRule>
  </conditionalFormatting>
  <conditionalFormatting sqref="D8">
    <cfRule type="cellIs" dxfId="2529" priority="2506" operator="lessThan">
      <formula>0</formula>
    </cfRule>
  </conditionalFormatting>
  <conditionalFormatting sqref="D9">
    <cfRule type="cellIs" dxfId="2528" priority="2505" operator="lessThan">
      <formula>0</formula>
    </cfRule>
  </conditionalFormatting>
  <conditionalFormatting sqref="D9">
    <cfRule type="cellIs" dxfId="2527" priority="2504" operator="lessThan">
      <formula>0</formula>
    </cfRule>
  </conditionalFormatting>
  <conditionalFormatting sqref="D9">
    <cfRule type="cellIs" dxfId="2526" priority="2503" operator="lessThan">
      <formula>0</formula>
    </cfRule>
  </conditionalFormatting>
  <conditionalFormatting sqref="D9">
    <cfRule type="cellIs" dxfId="2525" priority="2502" operator="lessThan">
      <formula>0</formula>
    </cfRule>
  </conditionalFormatting>
  <conditionalFormatting sqref="D9">
    <cfRule type="cellIs" dxfId="2524" priority="2501" operator="lessThan">
      <formula>0</formula>
    </cfRule>
  </conditionalFormatting>
  <conditionalFormatting sqref="D8">
    <cfRule type="cellIs" dxfId="2523" priority="2500" operator="lessThan">
      <formula>0</formula>
    </cfRule>
  </conditionalFormatting>
  <conditionalFormatting sqref="D9">
    <cfRule type="cellIs" dxfId="2522" priority="2499" operator="lessThan">
      <formula>0</formula>
    </cfRule>
  </conditionalFormatting>
  <conditionalFormatting sqref="D9">
    <cfRule type="cellIs" dxfId="2521" priority="2498" operator="lessThan">
      <formula>0</formula>
    </cfRule>
  </conditionalFormatting>
  <conditionalFormatting sqref="D9">
    <cfRule type="cellIs" dxfId="2520" priority="2497" operator="lessThan">
      <formula>0</formula>
    </cfRule>
  </conditionalFormatting>
  <conditionalFormatting sqref="D9">
    <cfRule type="cellIs" dxfId="2519" priority="2496" operator="lessThan">
      <formula>0</formula>
    </cfRule>
  </conditionalFormatting>
  <conditionalFormatting sqref="D8">
    <cfRule type="cellIs" dxfId="2518" priority="2495" operator="lessThan">
      <formula>0</formula>
    </cfRule>
  </conditionalFormatting>
  <conditionalFormatting sqref="D9">
    <cfRule type="cellIs" dxfId="2517" priority="2494" operator="lessThan">
      <formula>0</formula>
    </cfRule>
  </conditionalFormatting>
  <conditionalFormatting sqref="D9">
    <cfRule type="cellIs" dxfId="2516" priority="2493" operator="lessThan">
      <formula>0</formula>
    </cfRule>
  </conditionalFormatting>
  <conditionalFormatting sqref="D9">
    <cfRule type="cellIs" dxfId="2515" priority="2492" operator="lessThan">
      <formula>0</formula>
    </cfRule>
  </conditionalFormatting>
  <conditionalFormatting sqref="D8">
    <cfRule type="cellIs" dxfId="2514" priority="2491" operator="lessThan">
      <formula>0</formula>
    </cfRule>
  </conditionalFormatting>
  <conditionalFormatting sqref="D9">
    <cfRule type="cellIs" dxfId="2513" priority="2490" operator="lessThan">
      <formula>0</formula>
    </cfRule>
  </conditionalFormatting>
  <conditionalFormatting sqref="D9">
    <cfRule type="cellIs" dxfId="2512" priority="2489" operator="lessThan">
      <formula>0</formula>
    </cfRule>
  </conditionalFormatting>
  <conditionalFormatting sqref="D8">
    <cfRule type="cellIs" dxfId="2511" priority="2488" operator="lessThan">
      <formula>0</formula>
    </cfRule>
  </conditionalFormatting>
  <conditionalFormatting sqref="D9">
    <cfRule type="cellIs" dxfId="2510" priority="2487" operator="lessThan">
      <formula>0</formula>
    </cfRule>
  </conditionalFormatting>
  <conditionalFormatting sqref="D8">
    <cfRule type="cellIs" dxfId="2509" priority="2486" operator="lessThan">
      <formula>0</formula>
    </cfRule>
  </conditionalFormatting>
  <conditionalFormatting sqref="D8">
    <cfRule type="cellIs" dxfId="2508" priority="2485" operator="lessThan">
      <formula>0</formula>
    </cfRule>
  </conditionalFormatting>
  <conditionalFormatting sqref="D9">
    <cfRule type="cellIs" dxfId="2507" priority="2484" operator="lessThan">
      <formula>0</formula>
    </cfRule>
  </conditionalFormatting>
  <conditionalFormatting sqref="D9">
    <cfRule type="cellIs" dxfId="2506" priority="2483" operator="lessThan">
      <formula>0</formula>
    </cfRule>
  </conditionalFormatting>
  <conditionalFormatting sqref="D9">
    <cfRule type="cellIs" dxfId="2505" priority="2482" operator="lessThan">
      <formula>0</formula>
    </cfRule>
  </conditionalFormatting>
  <conditionalFormatting sqref="D9">
    <cfRule type="cellIs" dxfId="2504" priority="2481" operator="lessThan">
      <formula>0</formula>
    </cfRule>
  </conditionalFormatting>
  <conditionalFormatting sqref="D8">
    <cfRule type="cellIs" dxfId="2503" priority="2480" operator="lessThan">
      <formula>0</formula>
    </cfRule>
  </conditionalFormatting>
  <conditionalFormatting sqref="D9">
    <cfRule type="cellIs" dxfId="2502" priority="2479" operator="lessThan">
      <formula>0</formula>
    </cfRule>
  </conditionalFormatting>
  <conditionalFormatting sqref="D9">
    <cfRule type="cellIs" dxfId="2501" priority="2478" operator="lessThan">
      <formula>0</formula>
    </cfRule>
  </conditionalFormatting>
  <conditionalFormatting sqref="D9">
    <cfRule type="cellIs" dxfId="2500" priority="2477" operator="lessThan">
      <formula>0</formula>
    </cfRule>
  </conditionalFormatting>
  <conditionalFormatting sqref="D8">
    <cfRule type="cellIs" dxfId="2499" priority="2476" operator="lessThan">
      <formula>0</formula>
    </cfRule>
  </conditionalFormatting>
  <conditionalFormatting sqref="D9">
    <cfRule type="cellIs" dxfId="2498" priority="2475" operator="lessThan">
      <formula>0</formula>
    </cfRule>
  </conditionalFormatting>
  <conditionalFormatting sqref="D9">
    <cfRule type="cellIs" dxfId="2497" priority="2474" operator="lessThan">
      <formula>0</formula>
    </cfRule>
  </conditionalFormatting>
  <conditionalFormatting sqref="D8">
    <cfRule type="cellIs" dxfId="2496" priority="2473" operator="lessThan">
      <formula>0</formula>
    </cfRule>
  </conditionalFormatting>
  <conditionalFormatting sqref="D9">
    <cfRule type="cellIs" dxfId="2495" priority="2472" operator="lessThan">
      <formula>0</formula>
    </cfRule>
  </conditionalFormatting>
  <conditionalFormatting sqref="D8">
    <cfRule type="cellIs" dxfId="2494" priority="2471" operator="lessThan">
      <formula>0</formula>
    </cfRule>
  </conditionalFormatting>
  <conditionalFormatting sqref="D8">
    <cfRule type="cellIs" dxfId="2493" priority="2470" operator="lessThan">
      <formula>0</formula>
    </cfRule>
  </conditionalFormatting>
  <conditionalFormatting sqref="D9">
    <cfRule type="cellIs" dxfId="2492" priority="2469" operator="lessThan">
      <formula>0</formula>
    </cfRule>
  </conditionalFormatting>
  <conditionalFormatting sqref="D9">
    <cfRule type="cellIs" dxfId="2491" priority="2468" operator="lessThan">
      <formula>0</formula>
    </cfRule>
  </conditionalFormatting>
  <conditionalFormatting sqref="D9">
    <cfRule type="cellIs" dxfId="2490" priority="2467" operator="lessThan">
      <formula>0</formula>
    </cfRule>
  </conditionalFormatting>
  <conditionalFormatting sqref="D8">
    <cfRule type="cellIs" dxfId="2489" priority="2466" operator="lessThan">
      <formula>0</formula>
    </cfRule>
  </conditionalFormatting>
  <conditionalFormatting sqref="D9">
    <cfRule type="cellIs" dxfId="2488" priority="2465" operator="lessThan">
      <formula>0</formula>
    </cfRule>
  </conditionalFormatting>
  <conditionalFormatting sqref="D9">
    <cfRule type="cellIs" dxfId="2487" priority="2464" operator="lessThan">
      <formula>0</formula>
    </cfRule>
  </conditionalFormatting>
  <conditionalFormatting sqref="D8">
    <cfRule type="cellIs" dxfId="2486" priority="2463" operator="lessThan">
      <formula>0</formula>
    </cfRule>
  </conditionalFormatting>
  <conditionalFormatting sqref="D9">
    <cfRule type="cellIs" dxfId="2485" priority="2462" operator="lessThan">
      <formula>0</formula>
    </cfRule>
  </conditionalFormatting>
  <conditionalFormatting sqref="D8">
    <cfRule type="cellIs" dxfId="2484" priority="2461" operator="lessThan">
      <formula>0</formula>
    </cfRule>
  </conditionalFormatting>
  <conditionalFormatting sqref="D8">
    <cfRule type="cellIs" dxfId="2483" priority="2460" operator="lessThan">
      <formula>0</formula>
    </cfRule>
  </conditionalFormatting>
  <conditionalFormatting sqref="D9">
    <cfRule type="cellIs" dxfId="2482" priority="2459" operator="lessThan">
      <formula>0</formula>
    </cfRule>
  </conditionalFormatting>
  <conditionalFormatting sqref="D9">
    <cfRule type="cellIs" dxfId="2481" priority="2458" operator="lessThan">
      <formula>0</formula>
    </cfRule>
  </conditionalFormatting>
  <conditionalFormatting sqref="D8">
    <cfRule type="cellIs" dxfId="2480" priority="2457" operator="lessThan">
      <formula>0</formula>
    </cfRule>
  </conditionalFormatting>
  <conditionalFormatting sqref="D9">
    <cfRule type="cellIs" dxfId="2479" priority="2456" operator="lessThan">
      <formula>0</formula>
    </cfRule>
  </conditionalFormatting>
  <conditionalFormatting sqref="D8">
    <cfRule type="cellIs" dxfId="2478" priority="2455" operator="lessThan">
      <formula>0</formula>
    </cfRule>
  </conditionalFormatting>
  <conditionalFormatting sqref="D8">
    <cfRule type="cellIs" dxfId="2477" priority="2454" operator="lessThan">
      <formula>0</formula>
    </cfRule>
  </conditionalFormatting>
  <conditionalFormatting sqref="D9">
    <cfRule type="cellIs" dxfId="2476" priority="2453" operator="lessThan">
      <formula>0</formula>
    </cfRule>
  </conditionalFormatting>
  <conditionalFormatting sqref="D8">
    <cfRule type="cellIs" dxfId="2475" priority="2452" operator="lessThan">
      <formula>0</formula>
    </cfRule>
  </conditionalFormatting>
  <conditionalFormatting sqref="D8">
    <cfRule type="cellIs" dxfId="2474" priority="2451" operator="lessThan">
      <formula>0</formula>
    </cfRule>
  </conditionalFormatting>
  <conditionalFormatting sqref="D8">
    <cfRule type="cellIs" dxfId="2473" priority="2450" operator="lessThan">
      <formula>0</formula>
    </cfRule>
  </conditionalFormatting>
  <conditionalFormatting sqref="D9">
    <cfRule type="cellIs" dxfId="2472" priority="2449" operator="lessThan">
      <formula>0</formula>
    </cfRule>
  </conditionalFormatting>
  <conditionalFormatting sqref="D9">
    <cfRule type="cellIs" dxfId="2471" priority="2448" operator="lessThan">
      <formula>0</formula>
    </cfRule>
  </conditionalFormatting>
  <conditionalFormatting sqref="D9">
    <cfRule type="cellIs" dxfId="2470" priority="2447" operator="lessThan">
      <formula>0</formula>
    </cfRule>
  </conditionalFormatting>
  <conditionalFormatting sqref="D9">
    <cfRule type="cellIs" dxfId="2469" priority="2446" operator="lessThan">
      <formula>0</formula>
    </cfRule>
  </conditionalFormatting>
  <conditionalFormatting sqref="D8">
    <cfRule type="cellIs" dxfId="2468" priority="2445" operator="lessThan">
      <formula>0</formula>
    </cfRule>
  </conditionalFormatting>
  <conditionalFormatting sqref="D9">
    <cfRule type="cellIs" dxfId="2467" priority="2444" operator="lessThan">
      <formula>0</formula>
    </cfRule>
  </conditionalFormatting>
  <conditionalFormatting sqref="D9">
    <cfRule type="cellIs" dxfId="2466" priority="2443" operator="lessThan">
      <formula>0</formula>
    </cfRule>
  </conditionalFormatting>
  <conditionalFormatting sqref="D9">
    <cfRule type="cellIs" dxfId="2465" priority="2442" operator="lessThan">
      <formula>0</formula>
    </cfRule>
  </conditionalFormatting>
  <conditionalFormatting sqref="D8">
    <cfRule type="cellIs" dxfId="2464" priority="2441" operator="lessThan">
      <formula>0</formula>
    </cfRule>
  </conditionalFormatting>
  <conditionalFormatting sqref="D9">
    <cfRule type="cellIs" dxfId="2463" priority="2440" operator="lessThan">
      <formula>0</formula>
    </cfRule>
  </conditionalFormatting>
  <conditionalFormatting sqref="D9">
    <cfRule type="cellIs" dxfId="2462" priority="2439" operator="lessThan">
      <formula>0</formula>
    </cfRule>
  </conditionalFormatting>
  <conditionalFormatting sqref="D8">
    <cfRule type="cellIs" dxfId="2461" priority="2438" operator="lessThan">
      <formula>0</formula>
    </cfRule>
  </conditionalFormatting>
  <conditionalFormatting sqref="D9">
    <cfRule type="cellIs" dxfId="2460" priority="2437" operator="lessThan">
      <formula>0</formula>
    </cfRule>
  </conditionalFormatting>
  <conditionalFormatting sqref="D8">
    <cfRule type="cellIs" dxfId="2459" priority="2436" operator="lessThan">
      <formula>0</formula>
    </cfRule>
  </conditionalFormatting>
  <conditionalFormatting sqref="D8">
    <cfRule type="cellIs" dxfId="2458" priority="2435" operator="lessThan">
      <formula>0</formula>
    </cfRule>
  </conditionalFormatting>
  <conditionalFormatting sqref="D9">
    <cfRule type="cellIs" dxfId="2457" priority="2434" operator="lessThan">
      <formula>0</formula>
    </cfRule>
  </conditionalFormatting>
  <conditionalFormatting sqref="D9">
    <cfRule type="cellIs" dxfId="2456" priority="2433" operator="lessThan">
      <formula>0</formula>
    </cfRule>
  </conditionalFormatting>
  <conditionalFormatting sqref="D9">
    <cfRule type="cellIs" dxfId="2455" priority="2432" operator="lessThan">
      <formula>0</formula>
    </cfRule>
  </conditionalFormatting>
  <conditionalFormatting sqref="D8">
    <cfRule type="cellIs" dxfId="2454" priority="2431" operator="lessThan">
      <formula>0</formula>
    </cfRule>
  </conditionalFormatting>
  <conditionalFormatting sqref="D9">
    <cfRule type="cellIs" dxfId="2453" priority="2430" operator="lessThan">
      <formula>0</formula>
    </cfRule>
  </conditionalFormatting>
  <conditionalFormatting sqref="D9">
    <cfRule type="cellIs" dxfId="2452" priority="2429" operator="lessThan">
      <formula>0</formula>
    </cfRule>
  </conditionalFormatting>
  <conditionalFormatting sqref="D8">
    <cfRule type="cellIs" dxfId="2451" priority="2428" operator="lessThan">
      <formula>0</formula>
    </cfRule>
  </conditionalFormatting>
  <conditionalFormatting sqref="D9">
    <cfRule type="cellIs" dxfId="2450" priority="2427" operator="lessThan">
      <formula>0</formula>
    </cfRule>
  </conditionalFormatting>
  <conditionalFormatting sqref="D8">
    <cfRule type="cellIs" dxfId="2449" priority="2426" operator="lessThan">
      <formula>0</formula>
    </cfRule>
  </conditionalFormatting>
  <conditionalFormatting sqref="D8">
    <cfRule type="cellIs" dxfId="2448" priority="2425" operator="lessThan">
      <formula>0</formula>
    </cfRule>
  </conditionalFormatting>
  <conditionalFormatting sqref="D9">
    <cfRule type="cellIs" dxfId="2447" priority="2424" operator="lessThan">
      <formula>0</formula>
    </cfRule>
  </conditionalFormatting>
  <conditionalFormatting sqref="D9">
    <cfRule type="cellIs" dxfId="2446" priority="2423" operator="lessThan">
      <formula>0</formula>
    </cfRule>
  </conditionalFormatting>
  <conditionalFormatting sqref="D8">
    <cfRule type="cellIs" dxfId="2445" priority="2422" operator="lessThan">
      <formula>0</formula>
    </cfRule>
  </conditionalFormatting>
  <conditionalFormatting sqref="D9">
    <cfRule type="cellIs" dxfId="2444" priority="2421" operator="lessThan">
      <formula>0</formula>
    </cfRule>
  </conditionalFormatting>
  <conditionalFormatting sqref="D8">
    <cfRule type="cellIs" dxfId="2443" priority="2420" operator="lessThan">
      <formula>0</formula>
    </cfRule>
  </conditionalFormatting>
  <conditionalFormatting sqref="D8">
    <cfRule type="cellIs" dxfId="2442" priority="2419" operator="lessThan">
      <formula>0</formula>
    </cfRule>
  </conditionalFormatting>
  <conditionalFormatting sqref="D9">
    <cfRule type="cellIs" dxfId="2441" priority="2418" operator="lessThan">
      <formula>0</formula>
    </cfRule>
  </conditionalFormatting>
  <conditionalFormatting sqref="D8">
    <cfRule type="cellIs" dxfId="2440" priority="2417" operator="lessThan">
      <formula>0</formula>
    </cfRule>
  </conditionalFormatting>
  <conditionalFormatting sqref="D8">
    <cfRule type="cellIs" dxfId="2439" priority="2416" operator="lessThan">
      <formula>0</formula>
    </cfRule>
  </conditionalFormatting>
  <conditionalFormatting sqref="D8">
    <cfRule type="cellIs" dxfId="2438" priority="2415" operator="lessThan">
      <formula>0</formula>
    </cfRule>
  </conditionalFormatting>
  <conditionalFormatting sqref="D9">
    <cfRule type="cellIs" dxfId="2437" priority="2414" operator="lessThan">
      <formula>0</formula>
    </cfRule>
  </conditionalFormatting>
  <conditionalFormatting sqref="D9">
    <cfRule type="cellIs" dxfId="2436" priority="2413" operator="lessThan">
      <formula>0</formula>
    </cfRule>
  </conditionalFormatting>
  <conditionalFormatting sqref="D9">
    <cfRule type="cellIs" dxfId="2435" priority="2412" operator="lessThan">
      <formula>0</formula>
    </cfRule>
  </conditionalFormatting>
  <conditionalFormatting sqref="D8">
    <cfRule type="cellIs" dxfId="2434" priority="2411" operator="lessThan">
      <formula>0</formula>
    </cfRule>
  </conditionalFormatting>
  <conditionalFormatting sqref="D9">
    <cfRule type="cellIs" dxfId="2433" priority="2410" operator="lessThan">
      <formula>0</formula>
    </cfRule>
  </conditionalFormatting>
  <conditionalFormatting sqref="D9">
    <cfRule type="cellIs" dxfId="2432" priority="2409" operator="lessThan">
      <formula>0</formula>
    </cfRule>
  </conditionalFormatting>
  <conditionalFormatting sqref="D8">
    <cfRule type="cellIs" dxfId="2431" priority="2408" operator="lessThan">
      <formula>0</formula>
    </cfRule>
  </conditionalFormatting>
  <conditionalFormatting sqref="D9">
    <cfRule type="cellIs" dxfId="2430" priority="2407" operator="lessThan">
      <formula>0</formula>
    </cfRule>
  </conditionalFormatting>
  <conditionalFormatting sqref="D8">
    <cfRule type="cellIs" dxfId="2429" priority="2406" operator="lessThan">
      <formula>0</formula>
    </cfRule>
  </conditionalFormatting>
  <conditionalFormatting sqref="D8">
    <cfRule type="cellIs" dxfId="2428" priority="2405" operator="lessThan">
      <formula>0</formula>
    </cfRule>
  </conditionalFormatting>
  <conditionalFormatting sqref="D9">
    <cfRule type="cellIs" dxfId="2427" priority="2404" operator="lessThan">
      <formula>0</formula>
    </cfRule>
  </conditionalFormatting>
  <conditionalFormatting sqref="D9">
    <cfRule type="cellIs" dxfId="2426" priority="2403" operator="lessThan">
      <formula>0</formula>
    </cfRule>
  </conditionalFormatting>
  <conditionalFormatting sqref="D8">
    <cfRule type="cellIs" dxfId="2425" priority="2402" operator="lessThan">
      <formula>0</formula>
    </cfRule>
  </conditionalFormatting>
  <conditionalFormatting sqref="D9">
    <cfRule type="cellIs" dxfId="2424" priority="2401" operator="lessThan">
      <formula>0</formula>
    </cfRule>
  </conditionalFormatting>
  <conditionalFormatting sqref="D8">
    <cfRule type="cellIs" dxfId="2423" priority="2400" operator="lessThan">
      <formula>0</formula>
    </cfRule>
  </conditionalFormatting>
  <conditionalFormatting sqref="D8">
    <cfRule type="cellIs" dxfId="2422" priority="2399" operator="lessThan">
      <formula>0</formula>
    </cfRule>
  </conditionalFormatting>
  <conditionalFormatting sqref="D9">
    <cfRule type="cellIs" dxfId="2421" priority="2398" operator="lessThan">
      <formula>0</formula>
    </cfRule>
  </conditionalFormatting>
  <conditionalFormatting sqref="D8">
    <cfRule type="cellIs" dxfId="2420" priority="2397" operator="lessThan">
      <formula>0</formula>
    </cfRule>
  </conditionalFormatting>
  <conditionalFormatting sqref="D8">
    <cfRule type="cellIs" dxfId="2419" priority="2396" operator="lessThan">
      <formula>0</formula>
    </cfRule>
  </conditionalFormatting>
  <conditionalFormatting sqref="D8">
    <cfRule type="cellIs" dxfId="2418" priority="2395" operator="lessThan">
      <formula>0</formula>
    </cfRule>
  </conditionalFormatting>
  <conditionalFormatting sqref="D9">
    <cfRule type="cellIs" dxfId="2417" priority="2394" operator="lessThan">
      <formula>0</formula>
    </cfRule>
  </conditionalFormatting>
  <conditionalFormatting sqref="D9">
    <cfRule type="cellIs" dxfId="2416" priority="2393" operator="lessThan">
      <formula>0</formula>
    </cfRule>
  </conditionalFormatting>
  <conditionalFormatting sqref="D8">
    <cfRule type="cellIs" dxfId="2415" priority="2392" operator="lessThan">
      <formula>0</formula>
    </cfRule>
  </conditionalFormatting>
  <conditionalFormatting sqref="D9">
    <cfRule type="cellIs" dxfId="2414" priority="2391" operator="lessThan">
      <formula>0</formula>
    </cfRule>
  </conditionalFormatting>
  <conditionalFormatting sqref="D8">
    <cfRule type="cellIs" dxfId="2413" priority="2390" operator="lessThan">
      <formula>0</formula>
    </cfRule>
  </conditionalFormatting>
  <conditionalFormatting sqref="D8">
    <cfRule type="cellIs" dxfId="2412" priority="2389" operator="lessThan">
      <formula>0</formula>
    </cfRule>
  </conditionalFormatting>
  <conditionalFormatting sqref="D9">
    <cfRule type="cellIs" dxfId="2411" priority="2388" operator="lessThan">
      <formula>0</formula>
    </cfRule>
  </conditionalFormatting>
  <conditionalFormatting sqref="D8">
    <cfRule type="cellIs" dxfId="2410" priority="2387" operator="lessThan">
      <formula>0</formula>
    </cfRule>
  </conditionalFormatting>
  <conditionalFormatting sqref="D8">
    <cfRule type="cellIs" dxfId="2409" priority="2386" operator="lessThan">
      <formula>0</formula>
    </cfRule>
  </conditionalFormatting>
  <conditionalFormatting sqref="D8">
    <cfRule type="cellIs" dxfId="2408" priority="2385" operator="lessThan">
      <formula>0</formula>
    </cfRule>
  </conditionalFormatting>
  <conditionalFormatting sqref="D9">
    <cfRule type="cellIs" dxfId="2407" priority="2384" operator="lessThan">
      <formula>0</formula>
    </cfRule>
  </conditionalFormatting>
  <conditionalFormatting sqref="D8">
    <cfRule type="cellIs" dxfId="2406" priority="2383" operator="lessThan">
      <formula>0</formula>
    </cfRule>
  </conditionalFormatting>
  <conditionalFormatting sqref="D8">
    <cfRule type="cellIs" dxfId="2405" priority="2382" operator="lessThan">
      <formula>0</formula>
    </cfRule>
  </conditionalFormatting>
  <conditionalFormatting sqref="D8">
    <cfRule type="cellIs" dxfId="2404" priority="2381" operator="lessThan">
      <formula>0</formula>
    </cfRule>
  </conditionalFormatting>
  <conditionalFormatting sqref="D8">
    <cfRule type="cellIs" dxfId="2403" priority="2380" operator="lessThan">
      <formula>0</formula>
    </cfRule>
  </conditionalFormatting>
  <conditionalFormatting sqref="D9">
    <cfRule type="cellIs" dxfId="2402" priority="2379" operator="lessThan">
      <formula>0</formula>
    </cfRule>
  </conditionalFormatting>
  <conditionalFormatting sqref="D9">
    <cfRule type="cellIs" dxfId="2401" priority="2378" operator="lessThan">
      <formula>0</formula>
    </cfRule>
  </conditionalFormatting>
  <conditionalFormatting sqref="D9">
    <cfRule type="cellIs" dxfId="2400" priority="2377" operator="lessThan">
      <formula>0</formula>
    </cfRule>
  </conditionalFormatting>
  <conditionalFormatting sqref="D9">
    <cfRule type="cellIs" dxfId="2399" priority="2376" operator="lessThan">
      <formula>0</formula>
    </cfRule>
  </conditionalFormatting>
  <conditionalFormatting sqref="D9">
    <cfRule type="cellIs" dxfId="2398" priority="2375" operator="lessThan">
      <formula>0</formula>
    </cfRule>
  </conditionalFormatting>
  <conditionalFormatting sqref="D8">
    <cfRule type="cellIs" dxfId="2397" priority="2374" operator="lessThan">
      <formula>0</formula>
    </cfRule>
  </conditionalFormatting>
  <conditionalFormatting sqref="D9">
    <cfRule type="cellIs" dxfId="2396" priority="2373" operator="lessThan">
      <formula>0</formula>
    </cfRule>
  </conditionalFormatting>
  <conditionalFormatting sqref="D9">
    <cfRule type="cellIs" dxfId="2395" priority="2372" operator="lessThan">
      <formula>0</formula>
    </cfRule>
  </conditionalFormatting>
  <conditionalFormatting sqref="D9">
    <cfRule type="cellIs" dxfId="2394" priority="2371" operator="lessThan">
      <formula>0</formula>
    </cfRule>
  </conditionalFormatting>
  <conditionalFormatting sqref="D9">
    <cfRule type="cellIs" dxfId="2393" priority="2370" operator="lessThan">
      <formula>0</formula>
    </cfRule>
  </conditionalFormatting>
  <conditionalFormatting sqref="D8">
    <cfRule type="cellIs" dxfId="2392" priority="2369" operator="lessThan">
      <formula>0</formula>
    </cfRule>
  </conditionalFormatting>
  <conditionalFormatting sqref="D9">
    <cfRule type="cellIs" dxfId="2391" priority="2368" operator="lessThan">
      <formula>0</formula>
    </cfRule>
  </conditionalFormatting>
  <conditionalFormatting sqref="D9">
    <cfRule type="cellIs" dxfId="2390" priority="2367" operator="lessThan">
      <formula>0</formula>
    </cfRule>
  </conditionalFormatting>
  <conditionalFormatting sqref="D9">
    <cfRule type="cellIs" dxfId="2389" priority="2366" operator="lessThan">
      <formula>0</formula>
    </cfRule>
  </conditionalFormatting>
  <conditionalFormatting sqref="D8">
    <cfRule type="cellIs" dxfId="2388" priority="2365" operator="lessThan">
      <formula>0</formula>
    </cfRule>
  </conditionalFormatting>
  <conditionalFormatting sqref="D9">
    <cfRule type="cellIs" dxfId="2387" priority="2364" operator="lessThan">
      <formula>0</formula>
    </cfRule>
  </conditionalFormatting>
  <conditionalFormatting sqref="D9">
    <cfRule type="cellIs" dxfId="2386" priority="2363" operator="lessThan">
      <formula>0</formula>
    </cfRule>
  </conditionalFormatting>
  <conditionalFormatting sqref="D8">
    <cfRule type="cellIs" dxfId="2385" priority="2362" operator="lessThan">
      <formula>0</formula>
    </cfRule>
  </conditionalFormatting>
  <conditionalFormatting sqref="D9">
    <cfRule type="cellIs" dxfId="2384" priority="2361" operator="lessThan">
      <formula>0</formula>
    </cfRule>
  </conditionalFormatting>
  <conditionalFormatting sqref="D8">
    <cfRule type="cellIs" dxfId="2383" priority="2360" operator="lessThan">
      <formula>0</formula>
    </cfRule>
  </conditionalFormatting>
  <conditionalFormatting sqref="D8">
    <cfRule type="cellIs" dxfId="2382" priority="2359" operator="lessThan">
      <formula>0</formula>
    </cfRule>
  </conditionalFormatting>
  <conditionalFormatting sqref="D9">
    <cfRule type="cellIs" dxfId="2381" priority="2358" operator="lessThan">
      <formula>0</formula>
    </cfRule>
  </conditionalFormatting>
  <conditionalFormatting sqref="D9">
    <cfRule type="cellIs" dxfId="2380" priority="2357" operator="lessThan">
      <formula>0</formula>
    </cfRule>
  </conditionalFormatting>
  <conditionalFormatting sqref="D9">
    <cfRule type="cellIs" dxfId="2379" priority="2356" operator="lessThan">
      <formula>0</formula>
    </cfRule>
  </conditionalFormatting>
  <conditionalFormatting sqref="D9">
    <cfRule type="cellIs" dxfId="2378" priority="2355" operator="lessThan">
      <formula>0</formula>
    </cfRule>
  </conditionalFormatting>
  <conditionalFormatting sqref="D8">
    <cfRule type="cellIs" dxfId="2377" priority="2354" operator="lessThan">
      <formula>0</formula>
    </cfRule>
  </conditionalFormatting>
  <conditionalFormatting sqref="D9">
    <cfRule type="cellIs" dxfId="2376" priority="2353" operator="lessThan">
      <formula>0</formula>
    </cfRule>
  </conditionalFormatting>
  <conditionalFormatting sqref="D9">
    <cfRule type="cellIs" dxfId="2375" priority="2352" operator="lessThan">
      <formula>0</formula>
    </cfRule>
  </conditionalFormatting>
  <conditionalFormatting sqref="D9">
    <cfRule type="cellIs" dxfId="2374" priority="2351" operator="lessThan">
      <formula>0</formula>
    </cfRule>
  </conditionalFormatting>
  <conditionalFormatting sqref="D8">
    <cfRule type="cellIs" dxfId="2373" priority="2350" operator="lessThan">
      <formula>0</formula>
    </cfRule>
  </conditionalFormatting>
  <conditionalFormatting sqref="D9">
    <cfRule type="cellIs" dxfId="2372" priority="2349" operator="lessThan">
      <formula>0</formula>
    </cfRule>
  </conditionalFormatting>
  <conditionalFormatting sqref="D9">
    <cfRule type="cellIs" dxfId="2371" priority="2348" operator="lessThan">
      <formula>0</formula>
    </cfRule>
  </conditionalFormatting>
  <conditionalFormatting sqref="D8">
    <cfRule type="cellIs" dxfId="2370" priority="2347" operator="lessThan">
      <formula>0</formula>
    </cfRule>
  </conditionalFormatting>
  <conditionalFormatting sqref="D9">
    <cfRule type="cellIs" dxfId="2369" priority="2346" operator="lessThan">
      <formula>0</formula>
    </cfRule>
  </conditionalFormatting>
  <conditionalFormatting sqref="D8">
    <cfRule type="cellIs" dxfId="2368" priority="2345" operator="lessThan">
      <formula>0</formula>
    </cfRule>
  </conditionalFormatting>
  <conditionalFormatting sqref="D8">
    <cfRule type="cellIs" dxfId="2367" priority="2344" operator="lessThan">
      <formula>0</formula>
    </cfRule>
  </conditionalFormatting>
  <conditionalFormatting sqref="D9">
    <cfRule type="cellIs" dxfId="2366" priority="2343" operator="lessThan">
      <formula>0</formula>
    </cfRule>
  </conditionalFormatting>
  <conditionalFormatting sqref="D9">
    <cfRule type="cellIs" dxfId="2365" priority="2342" operator="lessThan">
      <formula>0</formula>
    </cfRule>
  </conditionalFormatting>
  <conditionalFormatting sqref="D9">
    <cfRule type="cellIs" dxfId="2364" priority="2341" operator="lessThan">
      <formula>0</formula>
    </cfRule>
  </conditionalFormatting>
  <conditionalFormatting sqref="D8">
    <cfRule type="cellIs" dxfId="2363" priority="2340" operator="lessThan">
      <formula>0</formula>
    </cfRule>
  </conditionalFormatting>
  <conditionalFormatting sqref="D9">
    <cfRule type="cellIs" dxfId="2362" priority="2339" operator="lessThan">
      <formula>0</formula>
    </cfRule>
  </conditionalFormatting>
  <conditionalFormatting sqref="D9">
    <cfRule type="cellIs" dxfId="2361" priority="2338" operator="lessThan">
      <formula>0</formula>
    </cfRule>
  </conditionalFormatting>
  <conditionalFormatting sqref="D8">
    <cfRule type="cellIs" dxfId="2360" priority="2337" operator="lessThan">
      <formula>0</formula>
    </cfRule>
  </conditionalFormatting>
  <conditionalFormatting sqref="D9">
    <cfRule type="cellIs" dxfId="2359" priority="2336" operator="lessThan">
      <formula>0</formula>
    </cfRule>
  </conditionalFormatting>
  <conditionalFormatting sqref="D8">
    <cfRule type="cellIs" dxfId="2358" priority="2335" operator="lessThan">
      <formula>0</formula>
    </cfRule>
  </conditionalFormatting>
  <conditionalFormatting sqref="D8">
    <cfRule type="cellIs" dxfId="2357" priority="2334" operator="lessThan">
      <formula>0</formula>
    </cfRule>
  </conditionalFormatting>
  <conditionalFormatting sqref="D9">
    <cfRule type="cellIs" dxfId="2356" priority="2333" operator="lessThan">
      <formula>0</formula>
    </cfRule>
  </conditionalFormatting>
  <conditionalFormatting sqref="D9">
    <cfRule type="cellIs" dxfId="2355" priority="2332" operator="lessThan">
      <formula>0</formula>
    </cfRule>
  </conditionalFormatting>
  <conditionalFormatting sqref="D8">
    <cfRule type="cellIs" dxfId="2354" priority="2331" operator="lessThan">
      <formula>0</formula>
    </cfRule>
  </conditionalFormatting>
  <conditionalFormatting sqref="D9">
    <cfRule type="cellIs" dxfId="2353" priority="2330" operator="lessThan">
      <formula>0</formula>
    </cfRule>
  </conditionalFormatting>
  <conditionalFormatting sqref="D8">
    <cfRule type="cellIs" dxfId="2352" priority="2329" operator="lessThan">
      <formula>0</formula>
    </cfRule>
  </conditionalFormatting>
  <conditionalFormatting sqref="D8">
    <cfRule type="cellIs" dxfId="2351" priority="2328" operator="lessThan">
      <formula>0</formula>
    </cfRule>
  </conditionalFormatting>
  <conditionalFormatting sqref="D9">
    <cfRule type="cellIs" dxfId="2350" priority="2327" operator="lessThan">
      <formula>0</formula>
    </cfRule>
  </conditionalFormatting>
  <conditionalFormatting sqref="D8">
    <cfRule type="cellIs" dxfId="2349" priority="2326" operator="lessThan">
      <formula>0</formula>
    </cfRule>
  </conditionalFormatting>
  <conditionalFormatting sqref="D8">
    <cfRule type="cellIs" dxfId="2348" priority="2325" operator="lessThan">
      <formula>0</formula>
    </cfRule>
  </conditionalFormatting>
  <conditionalFormatting sqref="D8">
    <cfRule type="cellIs" dxfId="2347" priority="2324" operator="lessThan">
      <formula>0</formula>
    </cfRule>
  </conditionalFormatting>
  <conditionalFormatting sqref="D9">
    <cfRule type="cellIs" dxfId="2346" priority="2323" operator="lessThan">
      <formula>0</formula>
    </cfRule>
  </conditionalFormatting>
  <conditionalFormatting sqref="D9">
    <cfRule type="cellIs" dxfId="2345" priority="2322" operator="lessThan">
      <formula>0</formula>
    </cfRule>
  </conditionalFormatting>
  <conditionalFormatting sqref="D9">
    <cfRule type="cellIs" dxfId="2344" priority="2321" operator="lessThan">
      <formula>0</formula>
    </cfRule>
  </conditionalFormatting>
  <conditionalFormatting sqref="D9">
    <cfRule type="cellIs" dxfId="2343" priority="2320" operator="lessThan">
      <formula>0</formula>
    </cfRule>
  </conditionalFormatting>
  <conditionalFormatting sqref="D8">
    <cfRule type="cellIs" dxfId="2342" priority="2319" operator="lessThan">
      <formula>0</formula>
    </cfRule>
  </conditionalFormatting>
  <conditionalFormatting sqref="D9">
    <cfRule type="cellIs" dxfId="2341" priority="2318" operator="lessThan">
      <formula>0</formula>
    </cfRule>
  </conditionalFormatting>
  <conditionalFormatting sqref="D9">
    <cfRule type="cellIs" dxfId="2340" priority="2317" operator="lessThan">
      <formula>0</formula>
    </cfRule>
  </conditionalFormatting>
  <conditionalFormatting sqref="D9">
    <cfRule type="cellIs" dxfId="2339" priority="2316" operator="lessThan">
      <formula>0</formula>
    </cfRule>
  </conditionalFormatting>
  <conditionalFormatting sqref="D8">
    <cfRule type="cellIs" dxfId="2338" priority="2315" operator="lessThan">
      <formula>0</formula>
    </cfRule>
  </conditionalFormatting>
  <conditionalFormatting sqref="D9">
    <cfRule type="cellIs" dxfId="2337" priority="2314" operator="lessThan">
      <formula>0</formula>
    </cfRule>
  </conditionalFormatting>
  <conditionalFormatting sqref="D9">
    <cfRule type="cellIs" dxfId="2336" priority="2313" operator="lessThan">
      <formula>0</formula>
    </cfRule>
  </conditionalFormatting>
  <conditionalFormatting sqref="D8">
    <cfRule type="cellIs" dxfId="2335" priority="2312" operator="lessThan">
      <formula>0</formula>
    </cfRule>
  </conditionalFormatting>
  <conditionalFormatting sqref="D9">
    <cfRule type="cellIs" dxfId="2334" priority="2311" operator="lessThan">
      <formula>0</formula>
    </cfRule>
  </conditionalFormatting>
  <conditionalFormatting sqref="D8">
    <cfRule type="cellIs" dxfId="2333" priority="2310" operator="lessThan">
      <formula>0</formula>
    </cfRule>
  </conditionalFormatting>
  <conditionalFormatting sqref="D8">
    <cfRule type="cellIs" dxfId="2332" priority="2309" operator="lessThan">
      <formula>0</formula>
    </cfRule>
  </conditionalFormatting>
  <conditionalFormatting sqref="D9">
    <cfRule type="cellIs" dxfId="2331" priority="2308" operator="lessThan">
      <formula>0</formula>
    </cfRule>
  </conditionalFormatting>
  <conditionalFormatting sqref="D9">
    <cfRule type="cellIs" dxfId="2330" priority="2307" operator="lessThan">
      <formula>0</formula>
    </cfRule>
  </conditionalFormatting>
  <conditionalFormatting sqref="D9">
    <cfRule type="cellIs" dxfId="2329" priority="2306" operator="lessThan">
      <formula>0</formula>
    </cfRule>
  </conditionalFormatting>
  <conditionalFormatting sqref="D8">
    <cfRule type="cellIs" dxfId="2328" priority="2305" operator="lessThan">
      <formula>0</formula>
    </cfRule>
  </conditionalFormatting>
  <conditionalFormatting sqref="D9">
    <cfRule type="cellIs" dxfId="2327" priority="2304" operator="lessThan">
      <formula>0</formula>
    </cfRule>
  </conditionalFormatting>
  <conditionalFormatting sqref="D9">
    <cfRule type="cellIs" dxfId="2326" priority="2303" operator="lessThan">
      <formula>0</formula>
    </cfRule>
  </conditionalFormatting>
  <conditionalFormatting sqref="D8">
    <cfRule type="cellIs" dxfId="2325" priority="2302" operator="lessThan">
      <formula>0</formula>
    </cfRule>
  </conditionalFormatting>
  <conditionalFormatting sqref="D9">
    <cfRule type="cellIs" dxfId="2324" priority="2301" operator="lessThan">
      <formula>0</formula>
    </cfRule>
  </conditionalFormatting>
  <conditionalFormatting sqref="D8">
    <cfRule type="cellIs" dxfId="2323" priority="2300" operator="lessThan">
      <formula>0</formula>
    </cfRule>
  </conditionalFormatting>
  <conditionalFormatting sqref="D8">
    <cfRule type="cellIs" dxfId="2322" priority="2299" operator="lessThan">
      <formula>0</formula>
    </cfRule>
  </conditionalFormatting>
  <conditionalFormatting sqref="D9">
    <cfRule type="cellIs" dxfId="2321" priority="2298" operator="lessThan">
      <formula>0</formula>
    </cfRule>
  </conditionalFormatting>
  <conditionalFormatting sqref="D9">
    <cfRule type="cellIs" dxfId="2320" priority="2297" operator="lessThan">
      <formula>0</formula>
    </cfRule>
  </conditionalFormatting>
  <conditionalFormatting sqref="D8">
    <cfRule type="cellIs" dxfId="2319" priority="2296" operator="lessThan">
      <formula>0</formula>
    </cfRule>
  </conditionalFormatting>
  <conditionalFormatting sqref="D9">
    <cfRule type="cellIs" dxfId="2318" priority="2295" operator="lessThan">
      <formula>0</formula>
    </cfRule>
  </conditionalFormatting>
  <conditionalFormatting sqref="D8">
    <cfRule type="cellIs" dxfId="2317" priority="2294" operator="lessThan">
      <formula>0</formula>
    </cfRule>
  </conditionalFormatting>
  <conditionalFormatting sqref="D8">
    <cfRule type="cellIs" dxfId="2316" priority="2293" operator="lessThan">
      <formula>0</formula>
    </cfRule>
  </conditionalFormatting>
  <conditionalFormatting sqref="D9">
    <cfRule type="cellIs" dxfId="2315" priority="2292" operator="lessThan">
      <formula>0</formula>
    </cfRule>
  </conditionalFormatting>
  <conditionalFormatting sqref="D8">
    <cfRule type="cellIs" dxfId="2314" priority="2291" operator="lessThan">
      <formula>0</formula>
    </cfRule>
  </conditionalFormatting>
  <conditionalFormatting sqref="D8">
    <cfRule type="cellIs" dxfId="2313" priority="2290" operator="lessThan">
      <formula>0</formula>
    </cfRule>
  </conditionalFormatting>
  <conditionalFormatting sqref="D8">
    <cfRule type="cellIs" dxfId="2312" priority="2289" operator="lessThan">
      <formula>0</formula>
    </cfRule>
  </conditionalFormatting>
  <conditionalFormatting sqref="D9">
    <cfRule type="cellIs" dxfId="2311" priority="2288" operator="lessThan">
      <formula>0</formula>
    </cfRule>
  </conditionalFormatting>
  <conditionalFormatting sqref="D9">
    <cfRule type="cellIs" dxfId="2310" priority="2287" operator="lessThan">
      <formula>0</formula>
    </cfRule>
  </conditionalFormatting>
  <conditionalFormatting sqref="D9">
    <cfRule type="cellIs" dxfId="2309" priority="2286" operator="lessThan">
      <formula>0</formula>
    </cfRule>
  </conditionalFormatting>
  <conditionalFormatting sqref="D8">
    <cfRule type="cellIs" dxfId="2308" priority="2285" operator="lessThan">
      <formula>0</formula>
    </cfRule>
  </conditionalFormatting>
  <conditionalFormatting sqref="D9">
    <cfRule type="cellIs" dxfId="2307" priority="2284" operator="lessThan">
      <formula>0</formula>
    </cfRule>
  </conditionalFormatting>
  <conditionalFormatting sqref="D9">
    <cfRule type="cellIs" dxfId="2306" priority="2283" operator="lessThan">
      <formula>0</formula>
    </cfRule>
  </conditionalFormatting>
  <conditionalFormatting sqref="D8">
    <cfRule type="cellIs" dxfId="2305" priority="2282" operator="lessThan">
      <formula>0</formula>
    </cfRule>
  </conditionalFormatting>
  <conditionalFormatting sqref="D9">
    <cfRule type="cellIs" dxfId="2304" priority="2281" operator="lessThan">
      <formula>0</formula>
    </cfRule>
  </conditionalFormatting>
  <conditionalFormatting sqref="D8">
    <cfRule type="cellIs" dxfId="2303" priority="2280" operator="lessThan">
      <formula>0</formula>
    </cfRule>
  </conditionalFormatting>
  <conditionalFormatting sqref="D8">
    <cfRule type="cellIs" dxfId="2302" priority="2279" operator="lessThan">
      <formula>0</formula>
    </cfRule>
  </conditionalFormatting>
  <conditionalFormatting sqref="D9">
    <cfRule type="cellIs" dxfId="2301" priority="2278" operator="lessThan">
      <formula>0</formula>
    </cfRule>
  </conditionalFormatting>
  <conditionalFormatting sqref="D9">
    <cfRule type="cellIs" dxfId="2300" priority="2277" operator="lessThan">
      <formula>0</formula>
    </cfRule>
  </conditionalFormatting>
  <conditionalFormatting sqref="D8">
    <cfRule type="cellIs" dxfId="2299" priority="2276" operator="lessThan">
      <formula>0</formula>
    </cfRule>
  </conditionalFormatting>
  <conditionalFormatting sqref="D9">
    <cfRule type="cellIs" dxfId="2298" priority="2275" operator="lessThan">
      <formula>0</formula>
    </cfRule>
  </conditionalFormatting>
  <conditionalFormatting sqref="D8">
    <cfRule type="cellIs" dxfId="2297" priority="2274" operator="lessThan">
      <formula>0</formula>
    </cfRule>
  </conditionalFormatting>
  <conditionalFormatting sqref="D8">
    <cfRule type="cellIs" dxfId="2296" priority="2273" operator="lessThan">
      <formula>0</formula>
    </cfRule>
  </conditionalFormatting>
  <conditionalFormatting sqref="D9">
    <cfRule type="cellIs" dxfId="2295" priority="2272" operator="lessThan">
      <formula>0</formula>
    </cfRule>
  </conditionalFormatting>
  <conditionalFormatting sqref="D8">
    <cfRule type="cellIs" dxfId="2294" priority="2271" operator="lessThan">
      <formula>0</formula>
    </cfRule>
  </conditionalFormatting>
  <conditionalFormatting sqref="D8">
    <cfRule type="cellIs" dxfId="2293" priority="2270" operator="lessThan">
      <formula>0</formula>
    </cfRule>
  </conditionalFormatting>
  <conditionalFormatting sqref="D8">
    <cfRule type="cellIs" dxfId="2292" priority="2269" operator="lessThan">
      <formula>0</formula>
    </cfRule>
  </conditionalFormatting>
  <conditionalFormatting sqref="D9">
    <cfRule type="cellIs" dxfId="2291" priority="2268" operator="lessThan">
      <formula>0</formula>
    </cfRule>
  </conditionalFormatting>
  <conditionalFormatting sqref="D9">
    <cfRule type="cellIs" dxfId="2290" priority="2267" operator="lessThan">
      <formula>0</formula>
    </cfRule>
  </conditionalFormatting>
  <conditionalFormatting sqref="D8">
    <cfRule type="cellIs" dxfId="2289" priority="2266" operator="lessThan">
      <formula>0</formula>
    </cfRule>
  </conditionalFormatting>
  <conditionalFormatting sqref="D9">
    <cfRule type="cellIs" dxfId="2288" priority="2265" operator="lessThan">
      <formula>0</formula>
    </cfRule>
  </conditionalFormatting>
  <conditionalFormatting sqref="D8">
    <cfRule type="cellIs" dxfId="2287" priority="2264" operator="lessThan">
      <formula>0</formula>
    </cfRule>
  </conditionalFormatting>
  <conditionalFormatting sqref="D8">
    <cfRule type="cellIs" dxfId="2286" priority="2263" operator="lessThan">
      <formula>0</formula>
    </cfRule>
  </conditionalFormatting>
  <conditionalFormatting sqref="D9">
    <cfRule type="cellIs" dxfId="2285" priority="2262" operator="lessThan">
      <formula>0</formula>
    </cfRule>
  </conditionalFormatting>
  <conditionalFormatting sqref="D8">
    <cfRule type="cellIs" dxfId="2284" priority="2261" operator="lessThan">
      <formula>0</formula>
    </cfRule>
  </conditionalFormatting>
  <conditionalFormatting sqref="D8">
    <cfRule type="cellIs" dxfId="2283" priority="2260" operator="lessThan">
      <formula>0</formula>
    </cfRule>
  </conditionalFormatting>
  <conditionalFormatting sqref="D8">
    <cfRule type="cellIs" dxfId="2282" priority="2259" operator="lessThan">
      <formula>0</formula>
    </cfRule>
  </conditionalFormatting>
  <conditionalFormatting sqref="D9">
    <cfRule type="cellIs" dxfId="2281" priority="2258" operator="lessThan">
      <formula>0</formula>
    </cfRule>
  </conditionalFormatting>
  <conditionalFormatting sqref="D8">
    <cfRule type="cellIs" dxfId="2280" priority="2257" operator="lessThan">
      <formula>0</formula>
    </cfRule>
  </conditionalFormatting>
  <conditionalFormatting sqref="D8">
    <cfRule type="cellIs" dxfId="2279" priority="2256" operator="lessThan">
      <formula>0</formula>
    </cfRule>
  </conditionalFormatting>
  <conditionalFormatting sqref="D8">
    <cfRule type="cellIs" dxfId="2278" priority="2255" operator="lessThan">
      <formula>0</formula>
    </cfRule>
  </conditionalFormatting>
  <conditionalFormatting sqref="D8">
    <cfRule type="cellIs" dxfId="2277" priority="2254" operator="lessThan">
      <formula>0</formula>
    </cfRule>
  </conditionalFormatting>
  <conditionalFormatting sqref="D9">
    <cfRule type="cellIs" dxfId="2276" priority="2253" operator="lessThan">
      <formula>0</formula>
    </cfRule>
  </conditionalFormatting>
  <conditionalFormatting sqref="D9">
    <cfRule type="cellIs" dxfId="2275" priority="2252" operator="lessThan">
      <formula>0</formula>
    </cfRule>
  </conditionalFormatting>
  <conditionalFormatting sqref="D9">
    <cfRule type="cellIs" dxfId="2274" priority="2251" operator="lessThan">
      <formula>0</formula>
    </cfRule>
  </conditionalFormatting>
  <conditionalFormatting sqref="D9">
    <cfRule type="cellIs" dxfId="2273" priority="2250" operator="lessThan">
      <formula>0</formula>
    </cfRule>
  </conditionalFormatting>
  <conditionalFormatting sqref="D8">
    <cfRule type="cellIs" dxfId="2272" priority="2249" operator="lessThan">
      <formula>0</formula>
    </cfRule>
  </conditionalFormatting>
  <conditionalFormatting sqref="D9">
    <cfRule type="cellIs" dxfId="2271" priority="2248" operator="lessThan">
      <formula>0</formula>
    </cfRule>
  </conditionalFormatting>
  <conditionalFormatting sqref="D9">
    <cfRule type="cellIs" dxfId="2270" priority="2247" operator="lessThan">
      <formula>0</formula>
    </cfRule>
  </conditionalFormatting>
  <conditionalFormatting sqref="D9">
    <cfRule type="cellIs" dxfId="2269" priority="2246" operator="lessThan">
      <formula>0</formula>
    </cfRule>
  </conditionalFormatting>
  <conditionalFormatting sqref="D8">
    <cfRule type="cellIs" dxfId="2268" priority="2245" operator="lessThan">
      <formula>0</formula>
    </cfRule>
  </conditionalFormatting>
  <conditionalFormatting sqref="D9">
    <cfRule type="cellIs" dxfId="2267" priority="2244" operator="lessThan">
      <formula>0</formula>
    </cfRule>
  </conditionalFormatting>
  <conditionalFormatting sqref="D9">
    <cfRule type="cellIs" dxfId="2266" priority="2243" operator="lessThan">
      <formula>0</formula>
    </cfRule>
  </conditionalFormatting>
  <conditionalFormatting sqref="D8">
    <cfRule type="cellIs" dxfId="2265" priority="2242" operator="lessThan">
      <formula>0</formula>
    </cfRule>
  </conditionalFormatting>
  <conditionalFormatting sqref="D9">
    <cfRule type="cellIs" dxfId="2264" priority="2241" operator="lessThan">
      <formula>0</formula>
    </cfRule>
  </conditionalFormatting>
  <conditionalFormatting sqref="D8">
    <cfRule type="cellIs" dxfId="2263" priority="2240" operator="lessThan">
      <formula>0</formula>
    </cfRule>
  </conditionalFormatting>
  <conditionalFormatting sqref="D8">
    <cfRule type="cellIs" dxfId="2262" priority="2239" operator="lessThan">
      <formula>0</formula>
    </cfRule>
  </conditionalFormatting>
  <conditionalFormatting sqref="D9">
    <cfRule type="cellIs" dxfId="2261" priority="2238" operator="lessThan">
      <formula>0</formula>
    </cfRule>
  </conditionalFormatting>
  <conditionalFormatting sqref="D9">
    <cfRule type="cellIs" dxfId="2260" priority="2237" operator="lessThan">
      <formula>0</formula>
    </cfRule>
  </conditionalFormatting>
  <conditionalFormatting sqref="D9">
    <cfRule type="cellIs" dxfId="2259" priority="2236" operator="lessThan">
      <formula>0</formula>
    </cfRule>
  </conditionalFormatting>
  <conditionalFormatting sqref="D8">
    <cfRule type="cellIs" dxfId="2258" priority="2235" operator="lessThan">
      <formula>0</formula>
    </cfRule>
  </conditionalFormatting>
  <conditionalFormatting sqref="D9">
    <cfRule type="cellIs" dxfId="2257" priority="2234" operator="lessThan">
      <formula>0</formula>
    </cfRule>
  </conditionalFormatting>
  <conditionalFormatting sqref="D9">
    <cfRule type="cellIs" dxfId="2256" priority="2233" operator="lessThan">
      <formula>0</formula>
    </cfRule>
  </conditionalFormatting>
  <conditionalFormatting sqref="D8">
    <cfRule type="cellIs" dxfId="2255" priority="2232" operator="lessThan">
      <formula>0</formula>
    </cfRule>
  </conditionalFormatting>
  <conditionalFormatting sqref="D9">
    <cfRule type="cellIs" dxfId="2254" priority="2231" operator="lessThan">
      <formula>0</formula>
    </cfRule>
  </conditionalFormatting>
  <conditionalFormatting sqref="D8">
    <cfRule type="cellIs" dxfId="2253" priority="2230" operator="lessThan">
      <formula>0</formula>
    </cfRule>
  </conditionalFormatting>
  <conditionalFormatting sqref="D8">
    <cfRule type="cellIs" dxfId="2252" priority="2229" operator="lessThan">
      <formula>0</formula>
    </cfRule>
  </conditionalFormatting>
  <conditionalFormatting sqref="D9">
    <cfRule type="cellIs" dxfId="2251" priority="2228" operator="lessThan">
      <formula>0</formula>
    </cfRule>
  </conditionalFormatting>
  <conditionalFormatting sqref="D9">
    <cfRule type="cellIs" dxfId="2250" priority="2227" operator="lessThan">
      <formula>0</formula>
    </cfRule>
  </conditionalFormatting>
  <conditionalFormatting sqref="D8">
    <cfRule type="cellIs" dxfId="2249" priority="2226" operator="lessThan">
      <formula>0</formula>
    </cfRule>
  </conditionalFormatting>
  <conditionalFormatting sqref="D9">
    <cfRule type="cellIs" dxfId="2248" priority="2225" operator="lessThan">
      <formula>0</formula>
    </cfRule>
  </conditionalFormatting>
  <conditionalFormatting sqref="D8">
    <cfRule type="cellIs" dxfId="2247" priority="2224" operator="lessThan">
      <formula>0</formula>
    </cfRule>
  </conditionalFormatting>
  <conditionalFormatting sqref="D8">
    <cfRule type="cellIs" dxfId="2246" priority="2223" operator="lessThan">
      <formula>0</formula>
    </cfRule>
  </conditionalFormatting>
  <conditionalFormatting sqref="D9">
    <cfRule type="cellIs" dxfId="2245" priority="2222" operator="lessThan">
      <formula>0</formula>
    </cfRule>
  </conditionalFormatting>
  <conditionalFormatting sqref="D8">
    <cfRule type="cellIs" dxfId="2244" priority="2221" operator="lessThan">
      <formula>0</formula>
    </cfRule>
  </conditionalFormatting>
  <conditionalFormatting sqref="D8">
    <cfRule type="cellIs" dxfId="2243" priority="2220" operator="lessThan">
      <formula>0</formula>
    </cfRule>
  </conditionalFormatting>
  <conditionalFormatting sqref="D8">
    <cfRule type="cellIs" dxfId="2242" priority="2219" operator="lessThan">
      <formula>0</formula>
    </cfRule>
  </conditionalFormatting>
  <conditionalFormatting sqref="D9">
    <cfRule type="cellIs" dxfId="2241" priority="2218" operator="lessThan">
      <formula>0</formula>
    </cfRule>
  </conditionalFormatting>
  <conditionalFormatting sqref="D9">
    <cfRule type="cellIs" dxfId="2240" priority="2217" operator="lessThan">
      <formula>0</formula>
    </cfRule>
  </conditionalFormatting>
  <conditionalFormatting sqref="D9">
    <cfRule type="cellIs" dxfId="2239" priority="2216" operator="lessThan">
      <formula>0</formula>
    </cfRule>
  </conditionalFormatting>
  <conditionalFormatting sqref="D8">
    <cfRule type="cellIs" dxfId="2238" priority="2215" operator="lessThan">
      <formula>0</formula>
    </cfRule>
  </conditionalFormatting>
  <conditionalFormatting sqref="D9">
    <cfRule type="cellIs" dxfId="2237" priority="2214" operator="lessThan">
      <formula>0</formula>
    </cfRule>
  </conditionalFormatting>
  <conditionalFormatting sqref="D9">
    <cfRule type="cellIs" dxfId="2236" priority="2213" operator="lessThan">
      <formula>0</formula>
    </cfRule>
  </conditionalFormatting>
  <conditionalFormatting sqref="D8">
    <cfRule type="cellIs" dxfId="2235" priority="2212" operator="lessThan">
      <formula>0</formula>
    </cfRule>
  </conditionalFormatting>
  <conditionalFormatting sqref="D9">
    <cfRule type="cellIs" dxfId="2234" priority="2211" operator="lessThan">
      <formula>0</formula>
    </cfRule>
  </conditionalFormatting>
  <conditionalFormatting sqref="D8">
    <cfRule type="cellIs" dxfId="2233" priority="2210" operator="lessThan">
      <formula>0</formula>
    </cfRule>
  </conditionalFormatting>
  <conditionalFormatting sqref="D8">
    <cfRule type="cellIs" dxfId="2232" priority="2209" operator="lessThan">
      <formula>0</formula>
    </cfRule>
  </conditionalFormatting>
  <conditionalFormatting sqref="D9">
    <cfRule type="cellIs" dxfId="2231" priority="2208" operator="lessThan">
      <formula>0</formula>
    </cfRule>
  </conditionalFormatting>
  <conditionalFormatting sqref="D9">
    <cfRule type="cellIs" dxfId="2230" priority="2207" operator="lessThan">
      <formula>0</formula>
    </cfRule>
  </conditionalFormatting>
  <conditionalFormatting sqref="D8">
    <cfRule type="cellIs" dxfId="2229" priority="2206" operator="lessThan">
      <formula>0</formula>
    </cfRule>
  </conditionalFormatting>
  <conditionalFormatting sqref="D9">
    <cfRule type="cellIs" dxfId="2228" priority="2205" operator="lessThan">
      <formula>0</formula>
    </cfRule>
  </conditionalFormatting>
  <conditionalFormatting sqref="D8">
    <cfRule type="cellIs" dxfId="2227" priority="2204" operator="lessThan">
      <formula>0</formula>
    </cfRule>
  </conditionalFormatting>
  <conditionalFormatting sqref="D8">
    <cfRule type="cellIs" dxfId="2226" priority="2203" operator="lessThan">
      <formula>0</formula>
    </cfRule>
  </conditionalFormatting>
  <conditionalFormatting sqref="D9">
    <cfRule type="cellIs" dxfId="2225" priority="2202" operator="lessThan">
      <formula>0</formula>
    </cfRule>
  </conditionalFormatting>
  <conditionalFormatting sqref="D8">
    <cfRule type="cellIs" dxfId="2224" priority="2201" operator="lessThan">
      <formula>0</formula>
    </cfRule>
  </conditionalFormatting>
  <conditionalFormatting sqref="D8">
    <cfRule type="cellIs" dxfId="2223" priority="2200" operator="lessThan">
      <formula>0</formula>
    </cfRule>
  </conditionalFormatting>
  <conditionalFormatting sqref="D8">
    <cfRule type="cellIs" dxfId="2222" priority="2199" operator="lessThan">
      <formula>0</formula>
    </cfRule>
  </conditionalFormatting>
  <conditionalFormatting sqref="D9">
    <cfRule type="cellIs" dxfId="2221" priority="2198" operator="lessThan">
      <formula>0</formula>
    </cfRule>
  </conditionalFormatting>
  <conditionalFormatting sqref="D9">
    <cfRule type="cellIs" dxfId="2220" priority="2197" operator="lessThan">
      <formula>0</formula>
    </cfRule>
  </conditionalFormatting>
  <conditionalFormatting sqref="D8">
    <cfRule type="cellIs" dxfId="2219" priority="2196" operator="lessThan">
      <formula>0</formula>
    </cfRule>
  </conditionalFormatting>
  <conditionalFormatting sqref="D9">
    <cfRule type="cellIs" dxfId="2218" priority="2195" operator="lessThan">
      <formula>0</formula>
    </cfRule>
  </conditionalFormatting>
  <conditionalFormatting sqref="D8">
    <cfRule type="cellIs" dxfId="2217" priority="2194" operator="lessThan">
      <formula>0</formula>
    </cfRule>
  </conditionalFormatting>
  <conditionalFormatting sqref="D8">
    <cfRule type="cellIs" dxfId="2216" priority="2193" operator="lessThan">
      <formula>0</formula>
    </cfRule>
  </conditionalFormatting>
  <conditionalFormatting sqref="D9">
    <cfRule type="cellIs" dxfId="2215" priority="2192" operator="lessThan">
      <formula>0</formula>
    </cfRule>
  </conditionalFormatting>
  <conditionalFormatting sqref="D8">
    <cfRule type="cellIs" dxfId="2214" priority="2191" operator="lessThan">
      <formula>0</formula>
    </cfRule>
  </conditionalFormatting>
  <conditionalFormatting sqref="D8">
    <cfRule type="cellIs" dxfId="2213" priority="2190" operator="lessThan">
      <formula>0</formula>
    </cfRule>
  </conditionalFormatting>
  <conditionalFormatting sqref="D8">
    <cfRule type="cellIs" dxfId="2212" priority="2189" operator="lessThan">
      <formula>0</formula>
    </cfRule>
  </conditionalFormatting>
  <conditionalFormatting sqref="D9">
    <cfRule type="cellIs" dxfId="2211" priority="2188" operator="lessThan">
      <formula>0</formula>
    </cfRule>
  </conditionalFormatting>
  <conditionalFormatting sqref="D8">
    <cfRule type="cellIs" dxfId="2210" priority="2187" operator="lessThan">
      <formula>0</formula>
    </cfRule>
  </conditionalFormatting>
  <conditionalFormatting sqref="D8">
    <cfRule type="cellIs" dxfId="2209" priority="2186" operator="lessThan">
      <formula>0</formula>
    </cfRule>
  </conditionalFormatting>
  <conditionalFormatting sqref="D8">
    <cfRule type="cellIs" dxfId="2208" priority="2185" operator="lessThan">
      <formula>0</formula>
    </cfRule>
  </conditionalFormatting>
  <conditionalFormatting sqref="D8">
    <cfRule type="cellIs" dxfId="2207" priority="2184" operator="lessThan">
      <formula>0</formula>
    </cfRule>
  </conditionalFormatting>
  <conditionalFormatting sqref="D9">
    <cfRule type="cellIs" dxfId="2206" priority="2183" operator="lessThan">
      <formula>0</formula>
    </cfRule>
  </conditionalFormatting>
  <conditionalFormatting sqref="D9">
    <cfRule type="cellIs" dxfId="2205" priority="2182" operator="lessThan">
      <formula>0</formula>
    </cfRule>
  </conditionalFormatting>
  <conditionalFormatting sqref="D9">
    <cfRule type="cellIs" dxfId="2204" priority="2181" operator="lessThan">
      <formula>0</formula>
    </cfRule>
  </conditionalFormatting>
  <conditionalFormatting sqref="D8">
    <cfRule type="cellIs" dxfId="2203" priority="2180" operator="lessThan">
      <formula>0</formula>
    </cfRule>
  </conditionalFormatting>
  <conditionalFormatting sqref="D9">
    <cfRule type="cellIs" dxfId="2202" priority="2179" operator="lessThan">
      <formula>0</formula>
    </cfRule>
  </conditionalFormatting>
  <conditionalFormatting sqref="D9">
    <cfRule type="cellIs" dxfId="2201" priority="2178" operator="lessThan">
      <formula>0</formula>
    </cfRule>
  </conditionalFormatting>
  <conditionalFormatting sqref="D8">
    <cfRule type="cellIs" dxfId="2200" priority="2177" operator="lessThan">
      <formula>0</formula>
    </cfRule>
  </conditionalFormatting>
  <conditionalFormatting sqref="D9">
    <cfRule type="cellIs" dxfId="2199" priority="2176" operator="lessThan">
      <formula>0</formula>
    </cfRule>
  </conditionalFormatting>
  <conditionalFormatting sqref="D8">
    <cfRule type="cellIs" dxfId="2198" priority="2175" operator="lessThan">
      <formula>0</formula>
    </cfRule>
  </conditionalFormatting>
  <conditionalFormatting sqref="D8">
    <cfRule type="cellIs" dxfId="2197" priority="2174" operator="lessThan">
      <formula>0</formula>
    </cfRule>
  </conditionalFormatting>
  <conditionalFormatting sqref="D9">
    <cfRule type="cellIs" dxfId="2196" priority="2173" operator="lessThan">
      <formula>0</formula>
    </cfRule>
  </conditionalFormatting>
  <conditionalFormatting sqref="D9">
    <cfRule type="cellIs" dxfId="2195" priority="2172" operator="lessThan">
      <formula>0</formula>
    </cfRule>
  </conditionalFormatting>
  <conditionalFormatting sqref="D8">
    <cfRule type="cellIs" dxfId="2194" priority="2171" operator="lessThan">
      <formula>0</formula>
    </cfRule>
  </conditionalFormatting>
  <conditionalFormatting sqref="D9">
    <cfRule type="cellIs" dxfId="2193" priority="2170" operator="lessThan">
      <formula>0</formula>
    </cfRule>
  </conditionalFormatting>
  <conditionalFormatting sqref="D8">
    <cfRule type="cellIs" dxfId="2192" priority="2169" operator="lessThan">
      <formula>0</formula>
    </cfRule>
  </conditionalFormatting>
  <conditionalFormatting sqref="D8">
    <cfRule type="cellIs" dxfId="2191" priority="2168" operator="lessThan">
      <formula>0</formula>
    </cfRule>
  </conditionalFormatting>
  <conditionalFormatting sqref="D9">
    <cfRule type="cellIs" dxfId="2190" priority="2167" operator="lessThan">
      <formula>0</formula>
    </cfRule>
  </conditionalFormatting>
  <conditionalFormatting sqref="D8">
    <cfRule type="cellIs" dxfId="2189" priority="2166" operator="lessThan">
      <formula>0</formula>
    </cfRule>
  </conditionalFormatting>
  <conditionalFormatting sqref="D8">
    <cfRule type="cellIs" dxfId="2188" priority="2165" operator="lessThan">
      <formula>0</formula>
    </cfRule>
  </conditionalFormatting>
  <conditionalFormatting sqref="D8">
    <cfRule type="cellIs" dxfId="2187" priority="2164" operator="lessThan">
      <formula>0</formula>
    </cfRule>
  </conditionalFormatting>
  <conditionalFormatting sqref="D9">
    <cfRule type="cellIs" dxfId="2186" priority="2163" operator="lessThan">
      <formula>0</formula>
    </cfRule>
  </conditionalFormatting>
  <conditionalFormatting sqref="D9">
    <cfRule type="cellIs" dxfId="2185" priority="2162" operator="lessThan">
      <formula>0</formula>
    </cfRule>
  </conditionalFormatting>
  <conditionalFormatting sqref="D8">
    <cfRule type="cellIs" dxfId="2184" priority="2161" operator="lessThan">
      <formula>0</formula>
    </cfRule>
  </conditionalFormatting>
  <conditionalFormatting sqref="D9">
    <cfRule type="cellIs" dxfId="2183" priority="2160" operator="lessThan">
      <formula>0</formula>
    </cfRule>
  </conditionalFormatting>
  <conditionalFormatting sqref="D8">
    <cfRule type="cellIs" dxfId="2182" priority="2159" operator="lessThan">
      <formula>0</formula>
    </cfRule>
  </conditionalFormatting>
  <conditionalFormatting sqref="D8">
    <cfRule type="cellIs" dxfId="2181" priority="2158" operator="lessThan">
      <formula>0</formula>
    </cfRule>
  </conditionalFormatting>
  <conditionalFormatting sqref="D9">
    <cfRule type="cellIs" dxfId="2180" priority="2157" operator="lessThan">
      <formula>0</formula>
    </cfRule>
  </conditionalFormatting>
  <conditionalFormatting sqref="D8">
    <cfRule type="cellIs" dxfId="2179" priority="2156" operator="lessThan">
      <formula>0</formula>
    </cfRule>
  </conditionalFormatting>
  <conditionalFormatting sqref="D8">
    <cfRule type="cellIs" dxfId="2178" priority="2155" operator="lessThan">
      <formula>0</formula>
    </cfRule>
  </conditionalFormatting>
  <conditionalFormatting sqref="D8">
    <cfRule type="cellIs" dxfId="2177" priority="2154" operator="lessThan">
      <formula>0</formula>
    </cfRule>
  </conditionalFormatting>
  <conditionalFormatting sqref="D9">
    <cfRule type="cellIs" dxfId="2176" priority="2153" operator="lessThan">
      <formula>0</formula>
    </cfRule>
  </conditionalFormatting>
  <conditionalFormatting sqref="D8">
    <cfRule type="cellIs" dxfId="2175" priority="2152" operator="lessThan">
      <formula>0</formula>
    </cfRule>
  </conditionalFormatting>
  <conditionalFormatting sqref="D8">
    <cfRule type="cellIs" dxfId="2174" priority="2151" operator="lessThan">
      <formula>0</formula>
    </cfRule>
  </conditionalFormatting>
  <conditionalFormatting sqref="D8">
    <cfRule type="cellIs" dxfId="2173" priority="2150" operator="lessThan">
      <formula>0</formula>
    </cfRule>
  </conditionalFormatting>
  <conditionalFormatting sqref="D8">
    <cfRule type="cellIs" dxfId="2172" priority="2149" operator="lessThan">
      <formula>0</formula>
    </cfRule>
  </conditionalFormatting>
  <conditionalFormatting sqref="D9">
    <cfRule type="cellIs" dxfId="2171" priority="2148" operator="lessThan">
      <formula>0</formula>
    </cfRule>
  </conditionalFormatting>
  <conditionalFormatting sqref="D9">
    <cfRule type="cellIs" dxfId="2170" priority="2147" operator="lessThan">
      <formula>0</formula>
    </cfRule>
  </conditionalFormatting>
  <conditionalFormatting sqref="D8">
    <cfRule type="cellIs" dxfId="2169" priority="2146" operator="lessThan">
      <formula>0</formula>
    </cfRule>
  </conditionalFormatting>
  <conditionalFormatting sqref="D9">
    <cfRule type="cellIs" dxfId="2168" priority="2145" operator="lessThan">
      <formula>0</formula>
    </cfRule>
  </conditionalFormatting>
  <conditionalFormatting sqref="D8">
    <cfRule type="cellIs" dxfId="2167" priority="2144" operator="lessThan">
      <formula>0</formula>
    </cfRule>
  </conditionalFormatting>
  <conditionalFormatting sqref="D8">
    <cfRule type="cellIs" dxfId="2166" priority="2143" operator="lessThan">
      <formula>0</formula>
    </cfRule>
  </conditionalFormatting>
  <conditionalFormatting sqref="D9">
    <cfRule type="cellIs" dxfId="2165" priority="2142" operator="lessThan">
      <formula>0</formula>
    </cfRule>
  </conditionalFormatting>
  <conditionalFormatting sqref="D8">
    <cfRule type="cellIs" dxfId="2164" priority="2141" operator="lessThan">
      <formula>0</formula>
    </cfRule>
  </conditionalFormatting>
  <conditionalFormatting sqref="D8">
    <cfRule type="cellIs" dxfId="2163" priority="2140" operator="lessThan">
      <formula>0</formula>
    </cfRule>
  </conditionalFormatting>
  <conditionalFormatting sqref="D8">
    <cfRule type="cellIs" dxfId="2162" priority="2139" operator="lessThan">
      <formula>0</formula>
    </cfRule>
  </conditionalFormatting>
  <conditionalFormatting sqref="D9">
    <cfRule type="cellIs" dxfId="2161" priority="2138" operator="lessThan">
      <formula>0</formula>
    </cfRule>
  </conditionalFormatting>
  <conditionalFormatting sqref="D8">
    <cfRule type="cellIs" dxfId="2160" priority="2137" operator="lessThan">
      <formula>0</formula>
    </cfRule>
  </conditionalFormatting>
  <conditionalFormatting sqref="D8">
    <cfRule type="cellIs" dxfId="2159" priority="2136" operator="lessThan">
      <formula>0</formula>
    </cfRule>
  </conditionalFormatting>
  <conditionalFormatting sqref="D8">
    <cfRule type="cellIs" dxfId="2158" priority="2135" operator="lessThan">
      <formula>0</formula>
    </cfRule>
  </conditionalFormatting>
  <conditionalFormatting sqref="D8">
    <cfRule type="cellIs" dxfId="2157" priority="2134" operator="lessThan">
      <formula>0</formula>
    </cfRule>
  </conditionalFormatting>
  <conditionalFormatting sqref="D9">
    <cfRule type="cellIs" dxfId="2156" priority="2133" operator="lessThan">
      <formula>0</formula>
    </cfRule>
  </conditionalFormatting>
  <conditionalFormatting sqref="D8">
    <cfRule type="cellIs" dxfId="2155" priority="2132" operator="lessThan">
      <formula>0</formula>
    </cfRule>
  </conditionalFormatting>
  <conditionalFormatting sqref="D8">
    <cfRule type="cellIs" dxfId="2154" priority="2131" operator="lessThan">
      <formula>0</formula>
    </cfRule>
  </conditionalFormatting>
  <conditionalFormatting sqref="D8">
    <cfRule type="cellIs" dxfId="2153" priority="2130" operator="lessThan">
      <formula>0</formula>
    </cfRule>
  </conditionalFormatting>
  <conditionalFormatting sqref="D8">
    <cfRule type="cellIs" dxfId="2152" priority="2129" operator="lessThan">
      <formula>0</formula>
    </cfRule>
  </conditionalFormatting>
  <conditionalFormatting sqref="D8">
    <cfRule type="cellIs" dxfId="2151" priority="2128" operator="lessThan">
      <formula>0</formula>
    </cfRule>
  </conditionalFormatting>
  <conditionalFormatting sqref="D9">
    <cfRule type="cellIs" dxfId="2150" priority="2127" operator="lessThan">
      <formula>0</formula>
    </cfRule>
  </conditionalFormatting>
  <conditionalFormatting sqref="D9">
    <cfRule type="cellIs" dxfId="2149" priority="2126" operator="lessThan">
      <formula>0</formula>
    </cfRule>
  </conditionalFormatting>
  <conditionalFormatting sqref="D9">
    <cfRule type="cellIs" dxfId="2148" priority="2125" operator="lessThan">
      <formula>0</formula>
    </cfRule>
  </conditionalFormatting>
  <conditionalFormatting sqref="D9">
    <cfRule type="cellIs" dxfId="2147" priority="2124" operator="lessThan">
      <formula>0</formula>
    </cfRule>
  </conditionalFormatting>
  <conditionalFormatting sqref="D9">
    <cfRule type="cellIs" dxfId="2146" priority="2123" operator="lessThan">
      <formula>0</formula>
    </cfRule>
  </conditionalFormatting>
  <conditionalFormatting sqref="D8">
    <cfRule type="cellIs" dxfId="2145" priority="2122" operator="lessThan">
      <formula>0</formula>
    </cfRule>
  </conditionalFormatting>
  <conditionalFormatting sqref="D9">
    <cfRule type="cellIs" dxfId="2144" priority="2121" operator="lessThan">
      <formula>0</formula>
    </cfRule>
  </conditionalFormatting>
  <conditionalFormatting sqref="D9">
    <cfRule type="cellIs" dxfId="2143" priority="2120" operator="lessThan">
      <formula>0</formula>
    </cfRule>
  </conditionalFormatting>
  <conditionalFormatting sqref="D9">
    <cfRule type="cellIs" dxfId="2142" priority="2119" operator="lessThan">
      <formula>0</formula>
    </cfRule>
  </conditionalFormatting>
  <conditionalFormatting sqref="D9">
    <cfRule type="cellIs" dxfId="2141" priority="2118" operator="lessThan">
      <formula>0</formula>
    </cfRule>
  </conditionalFormatting>
  <conditionalFormatting sqref="D8">
    <cfRule type="cellIs" dxfId="2140" priority="2117" operator="lessThan">
      <formula>0</formula>
    </cfRule>
  </conditionalFormatting>
  <conditionalFormatting sqref="D9">
    <cfRule type="cellIs" dxfId="2139" priority="2116" operator="lessThan">
      <formula>0</formula>
    </cfRule>
  </conditionalFormatting>
  <conditionalFormatting sqref="D9">
    <cfRule type="cellIs" dxfId="2138" priority="2115" operator="lessThan">
      <formula>0</formula>
    </cfRule>
  </conditionalFormatting>
  <conditionalFormatting sqref="D9">
    <cfRule type="cellIs" dxfId="2137" priority="2114" operator="lessThan">
      <formula>0</formula>
    </cfRule>
  </conditionalFormatting>
  <conditionalFormatting sqref="D8">
    <cfRule type="cellIs" dxfId="2136" priority="2113" operator="lessThan">
      <formula>0</formula>
    </cfRule>
  </conditionalFormatting>
  <conditionalFormatting sqref="D9">
    <cfRule type="cellIs" dxfId="2135" priority="2112" operator="lessThan">
      <formula>0</formula>
    </cfRule>
  </conditionalFormatting>
  <conditionalFormatting sqref="D9">
    <cfRule type="cellIs" dxfId="2134" priority="2111" operator="lessThan">
      <formula>0</formula>
    </cfRule>
  </conditionalFormatting>
  <conditionalFormatting sqref="D8">
    <cfRule type="cellIs" dxfId="2133" priority="2110" operator="lessThan">
      <formula>0</formula>
    </cfRule>
  </conditionalFormatting>
  <conditionalFormatting sqref="D9">
    <cfRule type="cellIs" dxfId="2132" priority="2109" operator="lessThan">
      <formula>0</formula>
    </cfRule>
  </conditionalFormatting>
  <conditionalFormatting sqref="D8">
    <cfRule type="cellIs" dxfId="2131" priority="2108" operator="lessThan">
      <formula>0</formula>
    </cfRule>
  </conditionalFormatting>
  <conditionalFormatting sqref="D8">
    <cfRule type="cellIs" dxfId="2130" priority="2107" operator="lessThan">
      <formula>0</formula>
    </cfRule>
  </conditionalFormatting>
  <conditionalFormatting sqref="D9">
    <cfRule type="cellIs" dxfId="2129" priority="2106" operator="lessThan">
      <formula>0</formula>
    </cfRule>
  </conditionalFormatting>
  <conditionalFormatting sqref="D9">
    <cfRule type="cellIs" dxfId="2128" priority="2105" operator="lessThan">
      <formula>0</formula>
    </cfRule>
  </conditionalFormatting>
  <conditionalFormatting sqref="D9">
    <cfRule type="cellIs" dxfId="2127" priority="2104" operator="lessThan">
      <formula>0</formula>
    </cfRule>
  </conditionalFormatting>
  <conditionalFormatting sqref="D9">
    <cfRule type="cellIs" dxfId="2126" priority="2103" operator="lessThan">
      <formula>0</formula>
    </cfRule>
  </conditionalFormatting>
  <conditionalFormatting sqref="D8">
    <cfRule type="cellIs" dxfId="2125" priority="2102" operator="lessThan">
      <formula>0</formula>
    </cfRule>
  </conditionalFormatting>
  <conditionalFormatting sqref="D9">
    <cfRule type="cellIs" dxfId="2124" priority="2101" operator="lessThan">
      <formula>0</formula>
    </cfRule>
  </conditionalFormatting>
  <conditionalFormatting sqref="D9">
    <cfRule type="cellIs" dxfId="2123" priority="2100" operator="lessThan">
      <formula>0</formula>
    </cfRule>
  </conditionalFormatting>
  <conditionalFormatting sqref="D9">
    <cfRule type="cellIs" dxfId="2122" priority="2099" operator="lessThan">
      <formula>0</formula>
    </cfRule>
  </conditionalFormatting>
  <conditionalFormatting sqref="D8">
    <cfRule type="cellIs" dxfId="2121" priority="2098" operator="lessThan">
      <formula>0</formula>
    </cfRule>
  </conditionalFormatting>
  <conditionalFormatting sqref="D9">
    <cfRule type="cellIs" dxfId="2120" priority="2097" operator="lessThan">
      <formula>0</formula>
    </cfRule>
  </conditionalFormatting>
  <conditionalFormatting sqref="D9">
    <cfRule type="cellIs" dxfId="2119" priority="2096" operator="lessThan">
      <formula>0</formula>
    </cfRule>
  </conditionalFormatting>
  <conditionalFormatting sqref="D8">
    <cfRule type="cellIs" dxfId="2118" priority="2095" operator="lessThan">
      <formula>0</formula>
    </cfRule>
  </conditionalFormatting>
  <conditionalFormatting sqref="D9">
    <cfRule type="cellIs" dxfId="2117" priority="2094" operator="lessThan">
      <formula>0</formula>
    </cfRule>
  </conditionalFormatting>
  <conditionalFormatting sqref="D8">
    <cfRule type="cellIs" dxfId="2116" priority="2093" operator="lessThan">
      <formula>0</formula>
    </cfRule>
  </conditionalFormatting>
  <conditionalFormatting sqref="D8">
    <cfRule type="cellIs" dxfId="2115" priority="2092" operator="lessThan">
      <formula>0</formula>
    </cfRule>
  </conditionalFormatting>
  <conditionalFormatting sqref="D9">
    <cfRule type="cellIs" dxfId="2114" priority="2091" operator="lessThan">
      <formula>0</formula>
    </cfRule>
  </conditionalFormatting>
  <conditionalFormatting sqref="D9">
    <cfRule type="cellIs" dxfId="2113" priority="2090" operator="lessThan">
      <formula>0</formula>
    </cfRule>
  </conditionalFormatting>
  <conditionalFormatting sqref="D9">
    <cfRule type="cellIs" dxfId="2112" priority="2089" operator="lessThan">
      <formula>0</formula>
    </cfRule>
  </conditionalFormatting>
  <conditionalFormatting sqref="D8">
    <cfRule type="cellIs" dxfId="2111" priority="2088" operator="lessThan">
      <formula>0</formula>
    </cfRule>
  </conditionalFormatting>
  <conditionalFormatting sqref="D9">
    <cfRule type="cellIs" dxfId="2110" priority="2087" operator="lessThan">
      <formula>0</formula>
    </cfRule>
  </conditionalFormatting>
  <conditionalFormatting sqref="D9">
    <cfRule type="cellIs" dxfId="2109" priority="2086" operator="lessThan">
      <formula>0</formula>
    </cfRule>
  </conditionalFormatting>
  <conditionalFormatting sqref="D8">
    <cfRule type="cellIs" dxfId="2108" priority="2085" operator="lessThan">
      <formula>0</formula>
    </cfRule>
  </conditionalFormatting>
  <conditionalFormatting sqref="D9">
    <cfRule type="cellIs" dxfId="2107" priority="2084" operator="lessThan">
      <formula>0</formula>
    </cfRule>
  </conditionalFormatting>
  <conditionalFormatting sqref="D8">
    <cfRule type="cellIs" dxfId="2106" priority="2083" operator="lessThan">
      <formula>0</formula>
    </cfRule>
  </conditionalFormatting>
  <conditionalFormatting sqref="D8">
    <cfRule type="cellIs" dxfId="2105" priority="2082" operator="lessThan">
      <formula>0</formula>
    </cfRule>
  </conditionalFormatting>
  <conditionalFormatting sqref="D9">
    <cfRule type="cellIs" dxfId="2104" priority="2081" operator="lessThan">
      <formula>0</formula>
    </cfRule>
  </conditionalFormatting>
  <conditionalFormatting sqref="D9">
    <cfRule type="cellIs" dxfId="2103" priority="2080" operator="lessThan">
      <formula>0</formula>
    </cfRule>
  </conditionalFormatting>
  <conditionalFormatting sqref="D8">
    <cfRule type="cellIs" dxfId="2102" priority="2079" operator="lessThan">
      <formula>0</formula>
    </cfRule>
  </conditionalFormatting>
  <conditionalFormatting sqref="D9">
    <cfRule type="cellIs" dxfId="2101" priority="2078" operator="lessThan">
      <formula>0</formula>
    </cfRule>
  </conditionalFormatting>
  <conditionalFormatting sqref="D8">
    <cfRule type="cellIs" dxfId="2100" priority="2077" operator="lessThan">
      <formula>0</formula>
    </cfRule>
  </conditionalFormatting>
  <conditionalFormatting sqref="D8">
    <cfRule type="cellIs" dxfId="2099" priority="2076" operator="lessThan">
      <formula>0</formula>
    </cfRule>
  </conditionalFormatting>
  <conditionalFormatting sqref="D9">
    <cfRule type="cellIs" dxfId="2098" priority="2075" operator="lessThan">
      <formula>0</formula>
    </cfRule>
  </conditionalFormatting>
  <conditionalFormatting sqref="D8">
    <cfRule type="cellIs" dxfId="2097" priority="2074" operator="lessThan">
      <formula>0</formula>
    </cfRule>
  </conditionalFormatting>
  <conditionalFormatting sqref="D8">
    <cfRule type="cellIs" dxfId="2096" priority="2073" operator="lessThan">
      <formula>0</formula>
    </cfRule>
  </conditionalFormatting>
  <conditionalFormatting sqref="D8">
    <cfRule type="cellIs" dxfId="2095" priority="2072" operator="lessThan">
      <formula>0</formula>
    </cfRule>
  </conditionalFormatting>
  <conditionalFormatting sqref="D9">
    <cfRule type="cellIs" dxfId="2094" priority="2071" operator="lessThan">
      <formula>0</formula>
    </cfRule>
  </conditionalFormatting>
  <conditionalFormatting sqref="D9">
    <cfRule type="cellIs" dxfId="2093" priority="2070" operator="lessThan">
      <formula>0</formula>
    </cfRule>
  </conditionalFormatting>
  <conditionalFormatting sqref="D9">
    <cfRule type="cellIs" dxfId="2092" priority="2069" operator="lessThan">
      <formula>0</formula>
    </cfRule>
  </conditionalFormatting>
  <conditionalFormatting sqref="D9">
    <cfRule type="cellIs" dxfId="2091" priority="2068" operator="lessThan">
      <formula>0</formula>
    </cfRule>
  </conditionalFormatting>
  <conditionalFormatting sqref="D8">
    <cfRule type="cellIs" dxfId="2090" priority="2067" operator="lessThan">
      <formula>0</formula>
    </cfRule>
  </conditionalFormatting>
  <conditionalFormatting sqref="D9">
    <cfRule type="cellIs" dxfId="2089" priority="2066" operator="lessThan">
      <formula>0</formula>
    </cfRule>
  </conditionalFormatting>
  <conditionalFormatting sqref="D9">
    <cfRule type="cellIs" dxfId="2088" priority="2065" operator="lessThan">
      <formula>0</formula>
    </cfRule>
  </conditionalFormatting>
  <conditionalFormatting sqref="D9">
    <cfRule type="cellIs" dxfId="2087" priority="2064" operator="lessThan">
      <formula>0</formula>
    </cfRule>
  </conditionalFormatting>
  <conditionalFormatting sqref="D8">
    <cfRule type="cellIs" dxfId="2086" priority="2063" operator="lessThan">
      <formula>0</formula>
    </cfRule>
  </conditionalFormatting>
  <conditionalFormatting sqref="D9">
    <cfRule type="cellIs" dxfId="2085" priority="2062" operator="lessThan">
      <formula>0</formula>
    </cfRule>
  </conditionalFormatting>
  <conditionalFormatting sqref="D9">
    <cfRule type="cellIs" dxfId="2084" priority="2061" operator="lessThan">
      <formula>0</formula>
    </cfRule>
  </conditionalFormatting>
  <conditionalFormatting sqref="D8">
    <cfRule type="cellIs" dxfId="2083" priority="2060" operator="lessThan">
      <formula>0</formula>
    </cfRule>
  </conditionalFormatting>
  <conditionalFormatting sqref="D9">
    <cfRule type="cellIs" dxfId="2082" priority="2059" operator="lessThan">
      <formula>0</formula>
    </cfRule>
  </conditionalFormatting>
  <conditionalFormatting sqref="D8">
    <cfRule type="cellIs" dxfId="2081" priority="2058" operator="lessThan">
      <formula>0</formula>
    </cfRule>
  </conditionalFormatting>
  <conditionalFormatting sqref="D8">
    <cfRule type="cellIs" dxfId="2080" priority="2057" operator="lessThan">
      <formula>0</formula>
    </cfRule>
  </conditionalFormatting>
  <conditionalFormatting sqref="D9">
    <cfRule type="cellIs" dxfId="2079" priority="2056" operator="lessThan">
      <formula>0</formula>
    </cfRule>
  </conditionalFormatting>
  <conditionalFormatting sqref="D9">
    <cfRule type="cellIs" dxfId="2078" priority="2055" operator="lessThan">
      <formula>0</formula>
    </cfRule>
  </conditionalFormatting>
  <conditionalFormatting sqref="D9">
    <cfRule type="cellIs" dxfId="2077" priority="2054" operator="lessThan">
      <formula>0</formula>
    </cfRule>
  </conditionalFormatting>
  <conditionalFormatting sqref="D8">
    <cfRule type="cellIs" dxfId="2076" priority="2053" operator="lessThan">
      <formula>0</formula>
    </cfRule>
  </conditionalFormatting>
  <conditionalFormatting sqref="D9">
    <cfRule type="cellIs" dxfId="2075" priority="2052" operator="lessThan">
      <formula>0</formula>
    </cfRule>
  </conditionalFormatting>
  <conditionalFormatting sqref="D9">
    <cfRule type="cellIs" dxfId="2074" priority="2051" operator="lessThan">
      <formula>0</formula>
    </cfRule>
  </conditionalFormatting>
  <conditionalFormatting sqref="D8">
    <cfRule type="cellIs" dxfId="2073" priority="2050" operator="lessThan">
      <formula>0</formula>
    </cfRule>
  </conditionalFormatting>
  <conditionalFormatting sqref="D9">
    <cfRule type="cellIs" dxfId="2072" priority="2049" operator="lessThan">
      <formula>0</formula>
    </cfRule>
  </conditionalFormatting>
  <conditionalFormatting sqref="D8">
    <cfRule type="cellIs" dxfId="2071" priority="2048" operator="lessThan">
      <formula>0</formula>
    </cfRule>
  </conditionalFormatting>
  <conditionalFormatting sqref="D8">
    <cfRule type="cellIs" dxfId="2070" priority="2047" operator="lessThan">
      <formula>0</formula>
    </cfRule>
  </conditionalFormatting>
  <conditionalFormatting sqref="D9">
    <cfRule type="cellIs" dxfId="2069" priority="2046" operator="lessThan">
      <formula>0</formula>
    </cfRule>
  </conditionalFormatting>
  <conditionalFormatting sqref="D9">
    <cfRule type="cellIs" dxfId="2068" priority="2045" operator="lessThan">
      <formula>0</formula>
    </cfRule>
  </conditionalFormatting>
  <conditionalFormatting sqref="D8">
    <cfRule type="cellIs" dxfId="2067" priority="2044" operator="lessThan">
      <formula>0</formula>
    </cfRule>
  </conditionalFormatting>
  <conditionalFormatting sqref="D9">
    <cfRule type="cellIs" dxfId="2066" priority="2043" operator="lessThan">
      <formula>0</formula>
    </cfRule>
  </conditionalFormatting>
  <conditionalFormatting sqref="D8">
    <cfRule type="cellIs" dxfId="2065" priority="2042" operator="lessThan">
      <formula>0</formula>
    </cfRule>
  </conditionalFormatting>
  <conditionalFormatting sqref="D8">
    <cfRule type="cellIs" dxfId="2064" priority="2041" operator="lessThan">
      <formula>0</formula>
    </cfRule>
  </conditionalFormatting>
  <conditionalFormatting sqref="D9">
    <cfRule type="cellIs" dxfId="2063" priority="2040" operator="lessThan">
      <formula>0</formula>
    </cfRule>
  </conditionalFormatting>
  <conditionalFormatting sqref="D8">
    <cfRule type="cellIs" dxfId="2062" priority="2039" operator="lessThan">
      <formula>0</formula>
    </cfRule>
  </conditionalFormatting>
  <conditionalFormatting sqref="D8">
    <cfRule type="cellIs" dxfId="2061" priority="2038" operator="lessThan">
      <formula>0</formula>
    </cfRule>
  </conditionalFormatting>
  <conditionalFormatting sqref="D8">
    <cfRule type="cellIs" dxfId="2060" priority="2037" operator="lessThan">
      <formula>0</formula>
    </cfRule>
  </conditionalFormatting>
  <conditionalFormatting sqref="D9">
    <cfRule type="cellIs" dxfId="2059" priority="2036" operator="lessThan">
      <formula>0</formula>
    </cfRule>
  </conditionalFormatting>
  <conditionalFormatting sqref="D9">
    <cfRule type="cellIs" dxfId="2058" priority="2035" operator="lessThan">
      <formula>0</formula>
    </cfRule>
  </conditionalFormatting>
  <conditionalFormatting sqref="D9">
    <cfRule type="cellIs" dxfId="2057" priority="2034" operator="lessThan">
      <formula>0</formula>
    </cfRule>
  </conditionalFormatting>
  <conditionalFormatting sqref="D8">
    <cfRule type="cellIs" dxfId="2056" priority="2033" operator="lessThan">
      <formula>0</formula>
    </cfRule>
  </conditionalFormatting>
  <conditionalFormatting sqref="D9">
    <cfRule type="cellIs" dxfId="2055" priority="2032" operator="lessThan">
      <formula>0</formula>
    </cfRule>
  </conditionalFormatting>
  <conditionalFormatting sqref="D9">
    <cfRule type="cellIs" dxfId="2054" priority="2031" operator="lessThan">
      <formula>0</formula>
    </cfRule>
  </conditionalFormatting>
  <conditionalFormatting sqref="D8">
    <cfRule type="cellIs" dxfId="2053" priority="2030" operator="lessThan">
      <formula>0</formula>
    </cfRule>
  </conditionalFormatting>
  <conditionalFormatting sqref="D9">
    <cfRule type="cellIs" dxfId="2052" priority="2029" operator="lessThan">
      <formula>0</formula>
    </cfRule>
  </conditionalFormatting>
  <conditionalFormatting sqref="D8">
    <cfRule type="cellIs" dxfId="2051" priority="2028" operator="lessThan">
      <formula>0</formula>
    </cfRule>
  </conditionalFormatting>
  <conditionalFormatting sqref="D8">
    <cfRule type="cellIs" dxfId="2050" priority="2027" operator="lessThan">
      <formula>0</formula>
    </cfRule>
  </conditionalFormatting>
  <conditionalFormatting sqref="D9">
    <cfRule type="cellIs" dxfId="2049" priority="2026" operator="lessThan">
      <formula>0</formula>
    </cfRule>
  </conditionalFormatting>
  <conditionalFormatting sqref="D9">
    <cfRule type="cellIs" dxfId="2048" priority="2025" operator="lessThan">
      <formula>0</formula>
    </cfRule>
  </conditionalFormatting>
  <conditionalFormatting sqref="D8">
    <cfRule type="cellIs" dxfId="2047" priority="2024" operator="lessThan">
      <formula>0</formula>
    </cfRule>
  </conditionalFormatting>
  <conditionalFormatting sqref="D9">
    <cfRule type="cellIs" dxfId="2046" priority="2023" operator="lessThan">
      <formula>0</formula>
    </cfRule>
  </conditionalFormatting>
  <conditionalFormatting sqref="D8">
    <cfRule type="cellIs" dxfId="2045" priority="2022" operator="lessThan">
      <formula>0</formula>
    </cfRule>
  </conditionalFormatting>
  <conditionalFormatting sqref="D8">
    <cfRule type="cellIs" dxfId="2044" priority="2021" operator="lessThan">
      <formula>0</formula>
    </cfRule>
  </conditionalFormatting>
  <conditionalFormatting sqref="D9">
    <cfRule type="cellIs" dxfId="2043" priority="2020" operator="lessThan">
      <formula>0</formula>
    </cfRule>
  </conditionalFormatting>
  <conditionalFormatting sqref="D8">
    <cfRule type="cellIs" dxfId="2042" priority="2019" operator="lessThan">
      <formula>0</formula>
    </cfRule>
  </conditionalFormatting>
  <conditionalFormatting sqref="D8">
    <cfRule type="cellIs" dxfId="2041" priority="2018" operator="lessThan">
      <formula>0</formula>
    </cfRule>
  </conditionalFormatting>
  <conditionalFormatting sqref="D8">
    <cfRule type="cellIs" dxfId="2040" priority="2017" operator="lessThan">
      <formula>0</formula>
    </cfRule>
  </conditionalFormatting>
  <conditionalFormatting sqref="D9">
    <cfRule type="cellIs" dxfId="2039" priority="2016" operator="lessThan">
      <formula>0</formula>
    </cfRule>
  </conditionalFormatting>
  <conditionalFormatting sqref="D9">
    <cfRule type="cellIs" dxfId="2038" priority="2015" operator="lessThan">
      <formula>0</formula>
    </cfRule>
  </conditionalFormatting>
  <conditionalFormatting sqref="D8">
    <cfRule type="cellIs" dxfId="2037" priority="2014" operator="lessThan">
      <formula>0</formula>
    </cfRule>
  </conditionalFormatting>
  <conditionalFormatting sqref="D9">
    <cfRule type="cellIs" dxfId="2036" priority="2013" operator="lessThan">
      <formula>0</formula>
    </cfRule>
  </conditionalFormatting>
  <conditionalFormatting sqref="D8">
    <cfRule type="cellIs" dxfId="2035" priority="2012" operator="lessThan">
      <formula>0</formula>
    </cfRule>
  </conditionalFormatting>
  <conditionalFormatting sqref="D8">
    <cfRule type="cellIs" dxfId="2034" priority="2011" operator="lessThan">
      <formula>0</formula>
    </cfRule>
  </conditionalFormatting>
  <conditionalFormatting sqref="D9">
    <cfRule type="cellIs" dxfId="2033" priority="2010" operator="lessThan">
      <formula>0</formula>
    </cfRule>
  </conditionalFormatting>
  <conditionalFormatting sqref="D8">
    <cfRule type="cellIs" dxfId="2032" priority="2009" operator="lessThan">
      <formula>0</formula>
    </cfRule>
  </conditionalFormatting>
  <conditionalFormatting sqref="D8">
    <cfRule type="cellIs" dxfId="2031" priority="2008" operator="lessThan">
      <formula>0</formula>
    </cfRule>
  </conditionalFormatting>
  <conditionalFormatting sqref="D8">
    <cfRule type="cellIs" dxfId="2030" priority="2007" operator="lessThan">
      <formula>0</formula>
    </cfRule>
  </conditionalFormatting>
  <conditionalFormatting sqref="D9">
    <cfRule type="cellIs" dxfId="2029" priority="2006" operator="lessThan">
      <formula>0</formula>
    </cfRule>
  </conditionalFormatting>
  <conditionalFormatting sqref="D8">
    <cfRule type="cellIs" dxfId="2028" priority="2005" operator="lessThan">
      <formula>0</formula>
    </cfRule>
  </conditionalFormatting>
  <conditionalFormatting sqref="D8">
    <cfRule type="cellIs" dxfId="2027" priority="2004" operator="lessThan">
      <formula>0</formula>
    </cfRule>
  </conditionalFormatting>
  <conditionalFormatting sqref="D8">
    <cfRule type="cellIs" dxfId="2026" priority="2003" operator="lessThan">
      <formula>0</formula>
    </cfRule>
  </conditionalFormatting>
  <conditionalFormatting sqref="D8">
    <cfRule type="cellIs" dxfId="2025" priority="2002" operator="lessThan">
      <formula>0</formula>
    </cfRule>
  </conditionalFormatting>
  <conditionalFormatting sqref="D9">
    <cfRule type="cellIs" dxfId="2024" priority="2001" operator="lessThan">
      <formula>0</formula>
    </cfRule>
  </conditionalFormatting>
  <conditionalFormatting sqref="D9">
    <cfRule type="cellIs" dxfId="2023" priority="2000" operator="lessThan">
      <formula>0</formula>
    </cfRule>
  </conditionalFormatting>
  <conditionalFormatting sqref="D9">
    <cfRule type="cellIs" dxfId="2022" priority="1999" operator="lessThan">
      <formula>0</formula>
    </cfRule>
  </conditionalFormatting>
  <conditionalFormatting sqref="D9">
    <cfRule type="cellIs" dxfId="2021" priority="1998" operator="lessThan">
      <formula>0</formula>
    </cfRule>
  </conditionalFormatting>
  <conditionalFormatting sqref="D8">
    <cfRule type="cellIs" dxfId="2020" priority="1997" operator="lessThan">
      <formula>0</formula>
    </cfRule>
  </conditionalFormatting>
  <conditionalFormatting sqref="D9">
    <cfRule type="cellIs" dxfId="2019" priority="1996" operator="lessThan">
      <formula>0</formula>
    </cfRule>
  </conditionalFormatting>
  <conditionalFormatting sqref="D9">
    <cfRule type="cellIs" dxfId="2018" priority="1995" operator="lessThan">
      <formula>0</formula>
    </cfRule>
  </conditionalFormatting>
  <conditionalFormatting sqref="D9">
    <cfRule type="cellIs" dxfId="2017" priority="1994" operator="lessThan">
      <formula>0</formula>
    </cfRule>
  </conditionalFormatting>
  <conditionalFormatting sqref="D8">
    <cfRule type="cellIs" dxfId="2016" priority="1993" operator="lessThan">
      <formula>0</formula>
    </cfRule>
  </conditionalFormatting>
  <conditionalFormatting sqref="D9">
    <cfRule type="cellIs" dxfId="2015" priority="1992" operator="lessThan">
      <formula>0</formula>
    </cfRule>
  </conditionalFormatting>
  <conditionalFormatting sqref="D9">
    <cfRule type="cellIs" dxfId="2014" priority="1991" operator="lessThan">
      <formula>0</formula>
    </cfRule>
  </conditionalFormatting>
  <conditionalFormatting sqref="D8">
    <cfRule type="cellIs" dxfId="2013" priority="1990" operator="lessThan">
      <formula>0</formula>
    </cfRule>
  </conditionalFormatting>
  <conditionalFormatting sqref="D9">
    <cfRule type="cellIs" dxfId="2012" priority="1989" operator="lessThan">
      <formula>0</formula>
    </cfRule>
  </conditionalFormatting>
  <conditionalFormatting sqref="D8">
    <cfRule type="cellIs" dxfId="2011" priority="1988" operator="lessThan">
      <formula>0</formula>
    </cfRule>
  </conditionalFormatting>
  <conditionalFormatting sqref="D8">
    <cfRule type="cellIs" dxfId="2010" priority="1987" operator="lessThan">
      <formula>0</formula>
    </cfRule>
  </conditionalFormatting>
  <conditionalFormatting sqref="D9">
    <cfRule type="cellIs" dxfId="2009" priority="1986" operator="lessThan">
      <formula>0</formula>
    </cfRule>
  </conditionalFormatting>
  <conditionalFormatting sqref="D9">
    <cfRule type="cellIs" dxfId="2008" priority="1985" operator="lessThan">
      <formula>0</formula>
    </cfRule>
  </conditionalFormatting>
  <conditionalFormatting sqref="D9">
    <cfRule type="cellIs" dxfId="2007" priority="1984" operator="lessThan">
      <formula>0</formula>
    </cfRule>
  </conditionalFormatting>
  <conditionalFormatting sqref="D8">
    <cfRule type="cellIs" dxfId="2006" priority="1983" operator="lessThan">
      <formula>0</formula>
    </cfRule>
  </conditionalFormatting>
  <conditionalFormatting sqref="D9">
    <cfRule type="cellIs" dxfId="2005" priority="1982" operator="lessThan">
      <formula>0</formula>
    </cfRule>
  </conditionalFormatting>
  <conditionalFormatting sqref="D9">
    <cfRule type="cellIs" dxfId="2004" priority="1981" operator="lessThan">
      <formula>0</formula>
    </cfRule>
  </conditionalFormatting>
  <conditionalFormatting sqref="D8">
    <cfRule type="cellIs" dxfId="2003" priority="1980" operator="lessThan">
      <formula>0</formula>
    </cfRule>
  </conditionalFormatting>
  <conditionalFormatting sqref="D9">
    <cfRule type="cellIs" dxfId="2002" priority="1979" operator="lessThan">
      <formula>0</formula>
    </cfRule>
  </conditionalFormatting>
  <conditionalFormatting sqref="D8">
    <cfRule type="cellIs" dxfId="2001" priority="1978" operator="lessThan">
      <formula>0</formula>
    </cfRule>
  </conditionalFormatting>
  <conditionalFormatting sqref="D8">
    <cfRule type="cellIs" dxfId="2000" priority="1977" operator="lessThan">
      <formula>0</formula>
    </cfRule>
  </conditionalFormatting>
  <conditionalFormatting sqref="D9">
    <cfRule type="cellIs" dxfId="1999" priority="1976" operator="lessThan">
      <formula>0</formula>
    </cfRule>
  </conditionalFormatting>
  <conditionalFormatting sqref="D9">
    <cfRule type="cellIs" dxfId="1998" priority="1975" operator="lessThan">
      <formula>0</formula>
    </cfRule>
  </conditionalFormatting>
  <conditionalFormatting sqref="D8">
    <cfRule type="cellIs" dxfId="1997" priority="1974" operator="lessThan">
      <formula>0</formula>
    </cfRule>
  </conditionalFormatting>
  <conditionalFormatting sqref="D9">
    <cfRule type="cellIs" dxfId="1996" priority="1973" operator="lessThan">
      <formula>0</formula>
    </cfRule>
  </conditionalFormatting>
  <conditionalFormatting sqref="D8">
    <cfRule type="cellIs" dxfId="1995" priority="1972" operator="lessThan">
      <formula>0</formula>
    </cfRule>
  </conditionalFormatting>
  <conditionalFormatting sqref="D8">
    <cfRule type="cellIs" dxfId="1994" priority="1971" operator="lessThan">
      <formula>0</formula>
    </cfRule>
  </conditionalFormatting>
  <conditionalFormatting sqref="D9">
    <cfRule type="cellIs" dxfId="1993" priority="1970" operator="lessThan">
      <formula>0</formula>
    </cfRule>
  </conditionalFormatting>
  <conditionalFormatting sqref="D8">
    <cfRule type="cellIs" dxfId="1992" priority="1969" operator="lessThan">
      <formula>0</formula>
    </cfRule>
  </conditionalFormatting>
  <conditionalFormatting sqref="D8">
    <cfRule type="cellIs" dxfId="1991" priority="1968" operator="lessThan">
      <formula>0</formula>
    </cfRule>
  </conditionalFormatting>
  <conditionalFormatting sqref="D8">
    <cfRule type="cellIs" dxfId="1990" priority="1967" operator="lessThan">
      <formula>0</formula>
    </cfRule>
  </conditionalFormatting>
  <conditionalFormatting sqref="D9">
    <cfRule type="cellIs" dxfId="1989" priority="1966" operator="lessThan">
      <formula>0</formula>
    </cfRule>
  </conditionalFormatting>
  <conditionalFormatting sqref="D9">
    <cfRule type="cellIs" dxfId="1988" priority="1965" operator="lessThan">
      <formula>0</formula>
    </cfRule>
  </conditionalFormatting>
  <conditionalFormatting sqref="D9">
    <cfRule type="cellIs" dxfId="1987" priority="1964" operator="lessThan">
      <formula>0</formula>
    </cfRule>
  </conditionalFormatting>
  <conditionalFormatting sqref="D8">
    <cfRule type="cellIs" dxfId="1986" priority="1963" operator="lessThan">
      <formula>0</formula>
    </cfRule>
  </conditionalFormatting>
  <conditionalFormatting sqref="D9">
    <cfRule type="cellIs" dxfId="1985" priority="1962" operator="lessThan">
      <formula>0</formula>
    </cfRule>
  </conditionalFormatting>
  <conditionalFormatting sqref="D9">
    <cfRule type="cellIs" dxfId="1984" priority="1961" operator="lessThan">
      <formula>0</formula>
    </cfRule>
  </conditionalFormatting>
  <conditionalFormatting sqref="D8">
    <cfRule type="cellIs" dxfId="1983" priority="1960" operator="lessThan">
      <formula>0</formula>
    </cfRule>
  </conditionalFormatting>
  <conditionalFormatting sqref="D9">
    <cfRule type="cellIs" dxfId="1982" priority="1959" operator="lessThan">
      <formula>0</formula>
    </cfRule>
  </conditionalFormatting>
  <conditionalFormatting sqref="D8">
    <cfRule type="cellIs" dxfId="1981" priority="1958" operator="lessThan">
      <formula>0</formula>
    </cfRule>
  </conditionalFormatting>
  <conditionalFormatting sqref="D8">
    <cfRule type="cellIs" dxfId="1980" priority="1957" operator="lessThan">
      <formula>0</formula>
    </cfRule>
  </conditionalFormatting>
  <conditionalFormatting sqref="D9">
    <cfRule type="cellIs" dxfId="1979" priority="1956" operator="lessThan">
      <formula>0</formula>
    </cfRule>
  </conditionalFormatting>
  <conditionalFormatting sqref="D9">
    <cfRule type="cellIs" dxfId="1978" priority="1955" operator="lessThan">
      <formula>0</formula>
    </cfRule>
  </conditionalFormatting>
  <conditionalFormatting sqref="D8">
    <cfRule type="cellIs" dxfId="1977" priority="1954" operator="lessThan">
      <formula>0</formula>
    </cfRule>
  </conditionalFormatting>
  <conditionalFormatting sqref="D9">
    <cfRule type="cellIs" dxfId="1976" priority="1953" operator="lessThan">
      <formula>0</formula>
    </cfRule>
  </conditionalFormatting>
  <conditionalFormatting sqref="D8">
    <cfRule type="cellIs" dxfId="1975" priority="1952" operator="lessThan">
      <formula>0</formula>
    </cfRule>
  </conditionalFormatting>
  <conditionalFormatting sqref="D8">
    <cfRule type="cellIs" dxfId="1974" priority="1951" operator="lessThan">
      <formula>0</formula>
    </cfRule>
  </conditionalFormatting>
  <conditionalFormatting sqref="D9">
    <cfRule type="cellIs" dxfId="1973" priority="1950" operator="lessThan">
      <formula>0</formula>
    </cfRule>
  </conditionalFormatting>
  <conditionalFormatting sqref="D8">
    <cfRule type="cellIs" dxfId="1972" priority="1949" operator="lessThan">
      <formula>0</formula>
    </cfRule>
  </conditionalFormatting>
  <conditionalFormatting sqref="D8">
    <cfRule type="cellIs" dxfId="1971" priority="1948" operator="lessThan">
      <formula>0</formula>
    </cfRule>
  </conditionalFormatting>
  <conditionalFormatting sqref="D8">
    <cfRule type="cellIs" dxfId="1970" priority="1947" operator="lessThan">
      <formula>0</formula>
    </cfRule>
  </conditionalFormatting>
  <conditionalFormatting sqref="D9">
    <cfRule type="cellIs" dxfId="1969" priority="1946" operator="lessThan">
      <formula>0</formula>
    </cfRule>
  </conditionalFormatting>
  <conditionalFormatting sqref="D9">
    <cfRule type="cellIs" dxfId="1968" priority="1945" operator="lessThan">
      <formula>0</formula>
    </cfRule>
  </conditionalFormatting>
  <conditionalFormatting sqref="D8">
    <cfRule type="cellIs" dxfId="1967" priority="1944" operator="lessThan">
      <formula>0</formula>
    </cfRule>
  </conditionalFormatting>
  <conditionalFormatting sqref="D9">
    <cfRule type="cellIs" dxfId="1966" priority="1943" operator="lessThan">
      <formula>0</formula>
    </cfRule>
  </conditionalFormatting>
  <conditionalFormatting sqref="D8">
    <cfRule type="cellIs" dxfId="1965" priority="1942" operator="lessThan">
      <formula>0</formula>
    </cfRule>
  </conditionalFormatting>
  <conditionalFormatting sqref="D8">
    <cfRule type="cellIs" dxfId="1964" priority="1941" operator="lessThan">
      <formula>0</formula>
    </cfRule>
  </conditionalFormatting>
  <conditionalFormatting sqref="D9">
    <cfRule type="cellIs" dxfId="1963" priority="1940" operator="lessThan">
      <formula>0</formula>
    </cfRule>
  </conditionalFormatting>
  <conditionalFormatting sqref="D8">
    <cfRule type="cellIs" dxfId="1962" priority="1939" operator="lessThan">
      <formula>0</formula>
    </cfRule>
  </conditionalFormatting>
  <conditionalFormatting sqref="D8">
    <cfRule type="cellIs" dxfId="1961" priority="1938" operator="lessThan">
      <formula>0</formula>
    </cfRule>
  </conditionalFormatting>
  <conditionalFormatting sqref="D8">
    <cfRule type="cellIs" dxfId="1960" priority="1937" operator="lessThan">
      <formula>0</formula>
    </cfRule>
  </conditionalFormatting>
  <conditionalFormatting sqref="D9">
    <cfRule type="cellIs" dxfId="1959" priority="1936" operator="lessThan">
      <formula>0</formula>
    </cfRule>
  </conditionalFormatting>
  <conditionalFormatting sqref="D8">
    <cfRule type="cellIs" dxfId="1958" priority="1935" operator="lessThan">
      <formula>0</formula>
    </cfRule>
  </conditionalFormatting>
  <conditionalFormatting sqref="D8">
    <cfRule type="cellIs" dxfId="1957" priority="1934" operator="lessThan">
      <formula>0</formula>
    </cfRule>
  </conditionalFormatting>
  <conditionalFormatting sqref="D8">
    <cfRule type="cellIs" dxfId="1956" priority="1933" operator="lessThan">
      <formula>0</formula>
    </cfRule>
  </conditionalFormatting>
  <conditionalFormatting sqref="D8">
    <cfRule type="cellIs" dxfId="1955" priority="1932" operator="lessThan">
      <formula>0</formula>
    </cfRule>
  </conditionalFormatting>
  <conditionalFormatting sqref="D9">
    <cfRule type="cellIs" dxfId="1954" priority="1931" operator="lessThan">
      <formula>0</formula>
    </cfRule>
  </conditionalFormatting>
  <conditionalFormatting sqref="D9">
    <cfRule type="cellIs" dxfId="1953" priority="1930" operator="lessThan">
      <formula>0</formula>
    </cfRule>
  </conditionalFormatting>
  <conditionalFormatting sqref="D9">
    <cfRule type="cellIs" dxfId="1952" priority="1929" operator="lessThan">
      <formula>0</formula>
    </cfRule>
  </conditionalFormatting>
  <conditionalFormatting sqref="D8">
    <cfRule type="cellIs" dxfId="1951" priority="1928" operator="lessThan">
      <formula>0</formula>
    </cfRule>
  </conditionalFormatting>
  <conditionalFormatting sqref="D9">
    <cfRule type="cellIs" dxfId="1950" priority="1927" operator="lessThan">
      <formula>0</formula>
    </cfRule>
  </conditionalFormatting>
  <conditionalFormatting sqref="D9">
    <cfRule type="cellIs" dxfId="1949" priority="1926" operator="lessThan">
      <formula>0</formula>
    </cfRule>
  </conditionalFormatting>
  <conditionalFormatting sqref="D8">
    <cfRule type="cellIs" dxfId="1948" priority="1925" operator="lessThan">
      <formula>0</formula>
    </cfRule>
  </conditionalFormatting>
  <conditionalFormatting sqref="D9">
    <cfRule type="cellIs" dxfId="1947" priority="1924" operator="lessThan">
      <formula>0</formula>
    </cfRule>
  </conditionalFormatting>
  <conditionalFormatting sqref="D8">
    <cfRule type="cellIs" dxfId="1946" priority="1923" operator="lessThan">
      <formula>0</formula>
    </cfRule>
  </conditionalFormatting>
  <conditionalFormatting sqref="D8">
    <cfRule type="cellIs" dxfId="1945" priority="1922" operator="lessThan">
      <formula>0</formula>
    </cfRule>
  </conditionalFormatting>
  <conditionalFormatting sqref="D9">
    <cfRule type="cellIs" dxfId="1944" priority="1921" operator="lessThan">
      <formula>0</formula>
    </cfRule>
  </conditionalFormatting>
  <conditionalFormatting sqref="D9">
    <cfRule type="cellIs" dxfId="1943" priority="1920" operator="lessThan">
      <formula>0</formula>
    </cfRule>
  </conditionalFormatting>
  <conditionalFormatting sqref="D8">
    <cfRule type="cellIs" dxfId="1942" priority="1919" operator="lessThan">
      <formula>0</formula>
    </cfRule>
  </conditionalFormatting>
  <conditionalFormatting sqref="D9">
    <cfRule type="cellIs" dxfId="1941" priority="1918" operator="lessThan">
      <formula>0</formula>
    </cfRule>
  </conditionalFormatting>
  <conditionalFormatting sqref="D8">
    <cfRule type="cellIs" dxfId="1940" priority="1917" operator="lessThan">
      <formula>0</formula>
    </cfRule>
  </conditionalFormatting>
  <conditionalFormatting sqref="D8">
    <cfRule type="cellIs" dxfId="1939" priority="1916" operator="lessThan">
      <formula>0</formula>
    </cfRule>
  </conditionalFormatting>
  <conditionalFormatting sqref="D9">
    <cfRule type="cellIs" dxfId="1938" priority="1915" operator="lessThan">
      <formula>0</formula>
    </cfRule>
  </conditionalFormatting>
  <conditionalFormatting sqref="D8">
    <cfRule type="cellIs" dxfId="1937" priority="1914" operator="lessThan">
      <formula>0</formula>
    </cfRule>
  </conditionalFormatting>
  <conditionalFormatting sqref="D8">
    <cfRule type="cellIs" dxfId="1936" priority="1913" operator="lessThan">
      <formula>0</formula>
    </cfRule>
  </conditionalFormatting>
  <conditionalFormatting sqref="D8">
    <cfRule type="cellIs" dxfId="1935" priority="1912" operator="lessThan">
      <formula>0</formula>
    </cfRule>
  </conditionalFormatting>
  <conditionalFormatting sqref="D9">
    <cfRule type="cellIs" dxfId="1934" priority="1911" operator="lessThan">
      <formula>0</formula>
    </cfRule>
  </conditionalFormatting>
  <conditionalFormatting sqref="D9">
    <cfRule type="cellIs" dxfId="1933" priority="1910" operator="lessThan">
      <formula>0</formula>
    </cfRule>
  </conditionalFormatting>
  <conditionalFormatting sqref="D8">
    <cfRule type="cellIs" dxfId="1932" priority="1909" operator="lessThan">
      <formula>0</formula>
    </cfRule>
  </conditionalFormatting>
  <conditionalFormatting sqref="D9">
    <cfRule type="cellIs" dxfId="1931" priority="1908" operator="lessThan">
      <formula>0</formula>
    </cfRule>
  </conditionalFormatting>
  <conditionalFormatting sqref="D8">
    <cfRule type="cellIs" dxfId="1930" priority="1907" operator="lessThan">
      <formula>0</formula>
    </cfRule>
  </conditionalFormatting>
  <conditionalFormatting sqref="D8">
    <cfRule type="cellIs" dxfId="1929" priority="1906" operator="lessThan">
      <formula>0</formula>
    </cfRule>
  </conditionalFormatting>
  <conditionalFormatting sqref="D9">
    <cfRule type="cellIs" dxfId="1928" priority="1905" operator="lessThan">
      <formula>0</formula>
    </cfRule>
  </conditionalFormatting>
  <conditionalFormatting sqref="D8">
    <cfRule type="cellIs" dxfId="1927" priority="1904" operator="lessThan">
      <formula>0</formula>
    </cfRule>
  </conditionalFormatting>
  <conditionalFormatting sqref="D8">
    <cfRule type="cellIs" dxfId="1926" priority="1903" operator="lessThan">
      <formula>0</formula>
    </cfRule>
  </conditionalFormatting>
  <conditionalFormatting sqref="D8">
    <cfRule type="cellIs" dxfId="1925" priority="1902" operator="lessThan">
      <formula>0</formula>
    </cfRule>
  </conditionalFormatting>
  <conditionalFormatting sqref="D9">
    <cfRule type="cellIs" dxfId="1924" priority="1901" operator="lessThan">
      <formula>0</formula>
    </cfRule>
  </conditionalFormatting>
  <conditionalFormatting sqref="D8">
    <cfRule type="cellIs" dxfId="1923" priority="1900" operator="lessThan">
      <formula>0</formula>
    </cfRule>
  </conditionalFormatting>
  <conditionalFormatting sqref="D8">
    <cfRule type="cellIs" dxfId="1922" priority="1899" operator="lessThan">
      <formula>0</formula>
    </cfRule>
  </conditionalFormatting>
  <conditionalFormatting sqref="D8">
    <cfRule type="cellIs" dxfId="1921" priority="1898" operator="lessThan">
      <formula>0</formula>
    </cfRule>
  </conditionalFormatting>
  <conditionalFormatting sqref="D8">
    <cfRule type="cellIs" dxfId="1920" priority="1897" operator="lessThan">
      <formula>0</formula>
    </cfRule>
  </conditionalFormatting>
  <conditionalFormatting sqref="D9">
    <cfRule type="cellIs" dxfId="1919" priority="1896" operator="lessThan">
      <formula>0</formula>
    </cfRule>
  </conditionalFormatting>
  <conditionalFormatting sqref="D9">
    <cfRule type="cellIs" dxfId="1918" priority="1895" operator="lessThan">
      <formula>0</formula>
    </cfRule>
  </conditionalFormatting>
  <conditionalFormatting sqref="D8">
    <cfRule type="cellIs" dxfId="1917" priority="1894" operator="lessThan">
      <formula>0</formula>
    </cfRule>
  </conditionalFormatting>
  <conditionalFormatting sqref="D9">
    <cfRule type="cellIs" dxfId="1916" priority="1893" operator="lessThan">
      <formula>0</formula>
    </cfRule>
  </conditionalFormatting>
  <conditionalFormatting sqref="D8">
    <cfRule type="cellIs" dxfId="1915" priority="1892" operator="lessThan">
      <formula>0</formula>
    </cfRule>
  </conditionalFormatting>
  <conditionalFormatting sqref="D8">
    <cfRule type="cellIs" dxfId="1914" priority="1891" operator="lessThan">
      <formula>0</formula>
    </cfRule>
  </conditionalFormatting>
  <conditionalFormatting sqref="D9">
    <cfRule type="cellIs" dxfId="1913" priority="1890" operator="lessThan">
      <formula>0</formula>
    </cfRule>
  </conditionalFormatting>
  <conditionalFormatting sqref="D8">
    <cfRule type="cellIs" dxfId="1912" priority="1889" operator="lessThan">
      <formula>0</formula>
    </cfRule>
  </conditionalFormatting>
  <conditionalFormatting sqref="D8">
    <cfRule type="cellIs" dxfId="1911" priority="1888" operator="lessThan">
      <formula>0</formula>
    </cfRule>
  </conditionalFormatting>
  <conditionalFormatting sqref="D8">
    <cfRule type="cellIs" dxfId="1910" priority="1887" operator="lessThan">
      <formula>0</formula>
    </cfRule>
  </conditionalFormatting>
  <conditionalFormatting sqref="D9">
    <cfRule type="cellIs" dxfId="1909" priority="1886" operator="lessThan">
      <formula>0</formula>
    </cfRule>
  </conditionalFormatting>
  <conditionalFormatting sqref="D8">
    <cfRule type="cellIs" dxfId="1908" priority="1885" operator="lessThan">
      <formula>0</formula>
    </cfRule>
  </conditionalFormatting>
  <conditionalFormatting sqref="D8">
    <cfRule type="cellIs" dxfId="1907" priority="1884" operator="lessThan">
      <formula>0</formula>
    </cfRule>
  </conditionalFormatting>
  <conditionalFormatting sqref="D8">
    <cfRule type="cellIs" dxfId="1906" priority="1883" operator="lessThan">
      <formula>0</formula>
    </cfRule>
  </conditionalFormatting>
  <conditionalFormatting sqref="D8">
    <cfRule type="cellIs" dxfId="1905" priority="1882" operator="lessThan">
      <formula>0</formula>
    </cfRule>
  </conditionalFormatting>
  <conditionalFormatting sqref="D9">
    <cfRule type="cellIs" dxfId="1904" priority="1881" operator="lessThan">
      <formula>0</formula>
    </cfRule>
  </conditionalFormatting>
  <conditionalFormatting sqref="D8">
    <cfRule type="cellIs" dxfId="1903" priority="1880" operator="lessThan">
      <formula>0</formula>
    </cfRule>
  </conditionalFormatting>
  <conditionalFormatting sqref="D8">
    <cfRule type="cellIs" dxfId="1902" priority="1879" operator="lessThan">
      <formula>0</formula>
    </cfRule>
  </conditionalFormatting>
  <conditionalFormatting sqref="D8">
    <cfRule type="cellIs" dxfId="1901" priority="1878" operator="lessThan">
      <formula>0</formula>
    </cfRule>
  </conditionalFormatting>
  <conditionalFormatting sqref="D8">
    <cfRule type="cellIs" dxfId="1900" priority="1877" operator="lessThan">
      <formula>0</formula>
    </cfRule>
  </conditionalFormatting>
  <conditionalFormatting sqref="D8">
    <cfRule type="cellIs" dxfId="1899" priority="1876" operator="lessThan">
      <formula>0</formula>
    </cfRule>
  </conditionalFormatting>
  <conditionalFormatting sqref="D9">
    <cfRule type="cellIs" dxfId="1898" priority="1875" operator="lessThan">
      <formula>0</formula>
    </cfRule>
  </conditionalFormatting>
  <conditionalFormatting sqref="D9">
    <cfRule type="cellIs" dxfId="1897" priority="1874" operator="lessThan">
      <formula>0</formula>
    </cfRule>
  </conditionalFormatting>
  <conditionalFormatting sqref="D9">
    <cfRule type="cellIs" dxfId="1896" priority="1873" operator="lessThan">
      <formula>0</formula>
    </cfRule>
  </conditionalFormatting>
  <conditionalFormatting sqref="D9">
    <cfRule type="cellIs" dxfId="1895" priority="1872" operator="lessThan">
      <formula>0</formula>
    </cfRule>
  </conditionalFormatting>
  <conditionalFormatting sqref="D8">
    <cfRule type="cellIs" dxfId="1894" priority="1871" operator="lessThan">
      <formula>0</formula>
    </cfRule>
  </conditionalFormatting>
  <conditionalFormatting sqref="D9">
    <cfRule type="cellIs" dxfId="1893" priority="1870" operator="lessThan">
      <formula>0</formula>
    </cfRule>
  </conditionalFormatting>
  <conditionalFormatting sqref="D9">
    <cfRule type="cellIs" dxfId="1892" priority="1869" operator="lessThan">
      <formula>0</formula>
    </cfRule>
  </conditionalFormatting>
  <conditionalFormatting sqref="D9">
    <cfRule type="cellIs" dxfId="1891" priority="1868" operator="lessThan">
      <formula>0</formula>
    </cfRule>
  </conditionalFormatting>
  <conditionalFormatting sqref="D8">
    <cfRule type="cellIs" dxfId="1890" priority="1867" operator="lessThan">
      <formula>0</formula>
    </cfRule>
  </conditionalFormatting>
  <conditionalFormatting sqref="D9">
    <cfRule type="cellIs" dxfId="1889" priority="1866" operator="lessThan">
      <formula>0</formula>
    </cfRule>
  </conditionalFormatting>
  <conditionalFormatting sqref="D9">
    <cfRule type="cellIs" dxfId="1888" priority="1865" operator="lessThan">
      <formula>0</formula>
    </cfRule>
  </conditionalFormatting>
  <conditionalFormatting sqref="D8">
    <cfRule type="cellIs" dxfId="1887" priority="1864" operator="lessThan">
      <formula>0</formula>
    </cfRule>
  </conditionalFormatting>
  <conditionalFormatting sqref="D9">
    <cfRule type="cellIs" dxfId="1886" priority="1863" operator="lessThan">
      <formula>0</formula>
    </cfRule>
  </conditionalFormatting>
  <conditionalFormatting sqref="D8">
    <cfRule type="cellIs" dxfId="1885" priority="1862" operator="lessThan">
      <formula>0</formula>
    </cfRule>
  </conditionalFormatting>
  <conditionalFormatting sqref="D8">
    <cfRule type="cellIs" dxfId="1884" priority="1861" operator="lessThan">
      <formula>0</formula>
    </cfRule>
  </conditionalFormatting>
  <conditionalFormatting sqref="D9">
    <cfRule type="cellIs" dxfId="1883" priority="1860" operator="lessThan">
      <formula>0</formula>
    </cfRule>
  </conditionalFormatting>
  <conditionalFormatting sqref="D9">
    <cfRule type="cellIs" dxfId="1882" priority="1859" operator="lessThan">
      <formula>0</formula>
    </cfRule>
  </conditionalFormatting>
  <conditionalFormatting sqref="D9">
    <cfRule type="cellIs" dxfId="1881" priority="1858" operator="lessThan">
      <formula>0</formula>
    </cfRule>
  </conditionalFormatting>
  <conditionalFormatting sqref="D8">
    <cfRule type="cellIs" dxfId="1880" priority="1857" operator="lessThan">
      <formula>0</formula>
    </cfRule>
  </conditionalFormatting>
  <conditionalFormatting sqref="D9">
    <cfRule type="cellIs" dxfId="1879" priority="1856" operator="lessThan">
      <formula>0</formula>
    </cfRule>
  </conditionalFormatting>
  <conditionalFormatting sqref="D9">
    <cfRule type="cellIs" dxfId="1878" priority="1855" operator="lessThan">
      <formula>0</formula>
    </cfRule>
  </conditionalFormatting>
  <conditionalFormatting sqref="D8">
    <cfRule type="cellIs" dxfId="1877" priority="1854" operator="lessThan">
      <formula>0</formula>
    </cfRule>
  </conditionalFormatting>
  <conditionalFormatting sqref="D9">
    <cfRule type="cellIs" dxfId="1876" priority="1853" operator="lessThan">
      <formula>0</formula>
    </cfRule>
  </conditionalFormatting>
  <conditionalFormatting sqref="D8">
    <cfRule type="cellIs" dxfId="1875" priority="1852" operator="lessThan">
      <formula>0</formula>
    </cfRule>
  </conditionalFormatting>
  <conditionalFormatting sqref="D8">
    <cfRule type="cellIs" dxfId="1874" priority="1851" operator="lessThan">
      <formula>0</formula>
    </cfRule>
  </conditionalFormatting>
  <conditionalFormatting sqref="D9">
    <cfRule type="cellIs" dxfId="1873" priority="1850" operator="lessThan">
      <formula>0</formula>
    </cfRule>
  </conditionalFormatting>
  <conditionalFormatting sqref="D9">
    <cfRule type="cellIs" dxfId="1872" priority="1849" operator="lessThan">
      <formula>0</formula>
    </cfRule>
  </conditionalFormatting>
  <conditionalFormatting sqref="D8">
    <cfRule type="cellIs" dxfId="1871" priority="1848" operator="lessThan">
      <formula>0</formula>
    </cfRule>
  </conditionalFormatting>
  <conditionalFormatting sqref="D9">
    <cfRule type="cellIs" dxfId="1870" priority="1847" operator="lessThan">
      <formula>0</formula>
    </cfRule>
  </conditionalFormatting>
  <conditionalFormatting sqref="D8">
    <cfRule type="cellIs" dxfId="1869" priority="1846" operator="lessThan">
      <formula>0</formula>
    </cfRule>
  </conditionalFormatting>
  <conditionalFormatting sqref="D8">
    <cfRule type="cellIs" dxfId="1868" priority="1845" operator="lessThan">
      <formula>0</formula>
    </cfRule>
  </conditionalFormatting>
  <conditionalFormatting sqref="D9">
    <cfRule type="cellIs" dxfId="1867" priority="1844" operator="lessThan">
      <formula>0</formula>
    </cfRule>
  </conditionalFormatting>
  <conditionalFormatting sqref="D8">
    <cfRule type="cellIs" dxfId="1866" priority="1843" operator="lessThan">
      <formula>0</formula>
    </cfRule>
  </conditionalFormatting>
  <conditionalFormatting sqref="D8">
    <cfRule type="cellIs" dxfId="1865" priority="1842" operator="lessThan">
      <formula>0</formula>
    </cfRule>
  </conditionalFormatting>
  <conditionalFormatting sqref="D8">
    <cfRule type="cellIs" dxfId="1864" priority="1841" operator="lessThan">
      <formula>0</formula>
    </cfRule>
  </conditionalFormatting>
  <conditionalFormatting sqref="D9">
    <cfRule type="cellIs" dxfId="1863" priority="1840" operator="lessThan">
      <formula>0</formula>
    </cfRule>
  </conditionalFormatting>
  <conditionalFormatting sqref="D9">
    <cfRule type="cellIs" dxfId="1862" priority="1839" operator="lessThan">
      <formula>0</formula>
    </cfRule>
  </conditionalFormatting>
  <conditionalFormatting sqref="D9">
    <cfRule type="cellIs" dxfId="1861" priority="1838" operator="lessThan">
      <formula>0</formula>
    </cfRule>
  </conditionalFormatting>
  <conditionalFormatting sqref="D8">
    <cfRule type="cellIs" dxfId="1860" priority="1837" operator="lessThan">
      <formula>0</formula>
    </cfRule>
  </conditionalFormatting>
  <conditionalFormatting sqref="D9">
    <cfRule type="cellIs" dxfId="1859" priority="1836" operator="lessThan">
      <formula>0</formula>
    </cfRule>
  </conditionalFormatting>
  <conditionalFormatting sqref="D9">
    <cfRule type="cellIs" dxfId="1858" priority="1835" operator="lessThan">
      <formula>0</formula>
    </cfRule>
  </conditionalFormatting>
  <conditionalFormatting sqref="D8">
    <cfRule type="cellIs" dxfId="1857" priority="1834" operator="lessThan">
      <formula>0</formula>
    </cfRule>
  </conditionalFormatting>
  <conditionalFormatting sqref="D9">
    <cfRule type="cellIs" dxfId="1856" priority="1833" operator="lessThan">
      <formula>0</formula>
    </cfRule>
  </conditionalFormatting>
  <conditionalFormatting sqref="D8">
    <cfRule type="cellIs" dxfId="1855" priority="1832" operator="lessThan">
      <formula>0</formula>
    </cfRule>
  </conditionalFormatting>
  <conditionalFormatting sqref="D8">
    <cfRule type="cellIs" dxfId="1854" priority="1831" operator="lessThan">
      <formula>0</formula>
    </cfRule>
  </conditionalFormatting>
  <conditionalFormatting sqref="D9">
    <cfRule type="cellIs" dxfId="1853" priority="1830" operator="lessThan">
      <formula>0</formula>
    </cfRule>
  </conditionalFormatting>
  <conditionalFormatting sqref="D9">
    <cfRule type="cellIs" dxfId="1852" priority="1829" operator="lessThan">
      <formula>0</formula>
    </cfRule>
  </conditionalFormatting>
  <conditionalFormatting sqref="D8">
    <cfRule type="cellIs" dxfId="1851" priority="1828" operator="lessThan">
      <formula>0</formula>
    </cfRule>
  </conditionalFormatting>
  <conditionalFormatting sqref="D9">
    <cfRule type="cellIs" dxfId="1850" priority="1827" operator="lessThan">
      <formula>0</formula>
    </cfRule>
  </conditionalFormatting>
  <conditionalFormatting sqref="D8">
    <cfRule type="cellIs" dxfId="1849" priority="1826" operator="lessThan">
      <formula>0</formula>
    </cfRule>
  </conditionalFormatting>
  <conditionalFormatting sqref="D8">
    <cfRule type="cellIs" dxfId="1848" priority="1825" operator="lessThan">
      <formula>0</formula>
    </cfRule>
  </conditionalFormatting>
  <conditionalFormatting sqref="D9">
    <cfRule type="cellIs" dxfId="1847" priority="1824" operator="lessThan">
      <formula>0</formula>
    </cfRule>
  </conditionalFormatting>
  <conditionalFormatting sqref="D8">
    <cfRule type="cellIs" dxfId="1846" priority="1823" operator="lessThan">
      <formula>0</formula>
    </cfRule>
  </conditionalFormatting>
  <conditionalFormatting sqref="D8">
    <cfRule type="cellIs" dxfId="1845" priority="1822" operator="lessThan">
      <formula>0</formula>
    </cfRule>
  </conditionalFormatting>
  <conditionalFormatting sqref="D8">
    <cfRule type="cellIs" dxfId="1844" priority="1821" operator="lessThan">
      <formula>0</formula>
    </cfRule>
  </conditionalFormatting>
  <conditionalFormatting sqref="D9">
    <cfRule type="cellIs" dxfId="1843" priority="1820" operator="lessThan">
      <formula>0</formula>
    </cfRule>
  </conditionalFormatting>
  <conditionalFormatting sqref="D9">
    <cfRule type="cellIs" dxfId="1842" priority="1819" operator="lessThan">
      <formula>0</formula>
    </cfRule>
  </conditionalFormatting>
  <conditionalFormatting sqref="D8">
    <cfRule type="cellIs" dxfId="1841" priority="1818" operator="lessThan">
      <formula>0</formula>
    </cfRule>
  </conditionalFormatting>
  <conditionalFormatting sqref="D9">
    <cfRule type="cellIs" dxfId="1840" priority="1817" operator="lessThan">
      <formula>0</formula>
    </cfRule>
  </conditionalFormatting>
  <conditionalFormatting sqref="D8">
    <cfRule type="cellIs" dxfId="1839" priority="1816" operator="lessThan">
      <formula>0</formula>
    </cfRule>
  </conditionalFormatting>
  <conditionalFormatting sqref="D8">
    <cfRule type="cellIs" dxfId="1838" priority="1815" operator="lessThan">
      <formula>0</formula>
    </cfRule>
  </conditionalFormatting>
  <conditionalFormatting sqref="D9">
    <cfRule type="cellIs" dxfId="1837" priority="1814" operator="lessThan">
      <formula>0</formula>
    </cfRule>
  </conditionalFormatting>
  <conditionalFormatting sqref="D8">
    <cfRule type="cellIs" dxfId="1836" priority="1813" operator="lessThan">
      <formula>0</formula>
    </cfRule>
  </conditionalFormatting>
  <conditionalFormatting sqref="D8">
    <cfRule type="cellIs" dxfId="1835" priority="1812" operator="lessThan">
      <formula>0</formula>
    </cfRule>
  </conditionalFormatting>
  <conditionalFormatting sqref="D8">
    <cfRule type="cellIs" dxfId="1834" priority="1811" operator="lessThan">
      <formula>0</formula>
    </cfRule>
  </conditionalFormatting>
  <conditionalFormatting sqref="D9">
    <cfRule type="cellIs" dxfId="1833" priority="1810" operator="lessThan">
      <formula>0</formula>
    </cfRule>
  </conditionalFormatting>
  <conditionalFormatting sqref="D8">
    <cfRule type="cellIs" dxfId="1832" priority="1809" operator="lessThan">
      <formula>0</formula>
    </cfRule>
  </conditionalFormatting>
  <conditionalFormatting sqref="D8">
    <cfRule type="cellIs" dxfId="1831" priority="1808" operator="lessThan">
      <formula>0</formula>
    </cfRule>
  </conditionalFormatting>
  <conditionalFormatting sqref="D8">
    <cfRule type="cellIs" dxfId="1830" priority="1807" operator="lessThan">
      <formula>0</formula>
    </cfRule>
  </conditionalFormatting>
  <conditionalFormatting sqref="D8">
    <cfRule type="cellIs" dxfId="1829" priority="1806" operator="lessThan">
      <formula>0</formula>
    </cfRule>
  </conditionalFormatting>
  <conditionalFormatting sqref="D9">
    <cfRule type="cellIs" dxfId="1828" priority="1805" operator="lessThan">
      <formula>0</formula>
    </cfRule>
  </conditionalFormatting>
  <conditionalFormatting sqref="D9">
    <cfRule type="cellIs" dxfId="1827" priority="1804" operator="lessThan">
      <formula>0</formula>
    </cfRule>
  </conditionalFormatting>
  <conditionalFormatting sqref="D9">
    <cfRule type="cellIs" dxfId="1826" priority="1803" operator="lessThan">
      <formula>0</formula>
    </cfRule>
  </conditionalFormatting>
  <conditionalFormatting sqref="D8">
    <cfRule type="cellIs" dxfId="1825" priority="1802" operator="lessThan">
      <formula>0</formula>
    </cfRule>
  </conditionalFormatting>
  <conditionalFormatting sqref="D9">
    <cfRule type="cellIs" dxfId="1824" priority="1801" operator="lessThan">
      <formula>0</formula>
    </cfRule>
  </conditionalFormatting>
  <conditionalFormatting sqref="D9">
    <cfRule type="cellIs" dxfId="1823" priority="1800" operator="lessThan">
      <formula>0</formula>
    </cfRule>
  </conditionalFormatting>
  <conditionalFormatting sqref="D8">
    <cfRule type="cellIs" dxfId="1822" priority="1799" operator="lessThan">
      <formula>0</formula>
    </cfRule>
  </conditionalFormatting>
  <conditionalFormatting sqref="D9">
    <cfRule type="cellIs" dxfId="1821" priority="1798" operator="lessThan">
      <formula>0</formula>
    </cfRule>
  </conditionalFormatting>
  <conditionalFormatting sqref="D8">
    <cfRule type="cellIs" dxfId="1820" priority="1797" operator="lessThan">
      <formula>0</formula>
    </cfRule>
  </conditionalFormatting>
  <conditionalFormatting sqref="D8">
    <cfRule type="cellIs" dxfId="1819" priority="1796" operator="lessThan">
      <formula>0</formula>
    </cfRule>
  </conditionalFormatting>
  <conditionalFormatting sqref="D9">
    <cfRule type="cellIs" dxfId="1818" priority="1795" operator="lessThan">
      <formula>0</formula>
    </cfRule>
  </conditionalFormatting>
  <conditionalFormatting sqref="D9">
    <cfRule type="cellIs" dxfId="1817" priority="1794" operator="lessThan">
      <formula>0</formula>
    </cfRule>
  </conditionalFormatting>
  <conditionalFormatting sqref="D8">
    <cfRule type="cellIs" dxfId="1816" priority="1793" operator="lessThan">
      <formula>0</formula>
    </cfRule>
  </conditionalFormatting>
  <conditionalFormatting sqref="D9">
    <cfRule type="cellIs" dxfId="1815" priority="1792" operator="lessThan">
      <formula>0</formula>
    </cfRule>
  </conditionalFormatting>
  <conditionalFormatting sqref="D8">
    <cfRule type="cellIs" dxfId="1814" priority="1791" operator="lessThan">
      <formula>0</formula>
    </cfRule>
  </conditionalFormatting>
  <conditionalFormatting sqref="D8">
    <cfRule type="cellIs" dxfId="1813" priority="1790" operator="lessThan">
      <formula>0</formula>
    </cfRule>
  </conditionalFormatting>
  <conditionalFormatting sqref="D9">
    <cfRule type="cellIs" dxfId="1812" priority="1789" operator="lessThan">
      <formula>0</formula>
    </cfRule>
  </conditionalFormatting>
  <conditionalFormatting sqref="D8">
    <cfRule type="cellIs" dxfId="1811" priority="1788" operator="lessThan">
      <formula>0</formula>
    </cfRule>
  </conditionalFormatting>
  <conditionalFormatting sqref="D8">
    <cfRule type="cellIs" dxfId="1810" priority="1787" operator="lessThan">
      <formula>0</formula>
    </cfRule>
  </conditionalFormatting>
  <conditionalFormatting sqref="D8">
    <cfRule type="cellIs" dxfId="1809" priority="1786" operator="lessThan">
      <formula>0</formula>
    </cfRule>
  </conditionalFormatting>
  <conditionalFormatting sqref="D9">
    <cfRule type="cellIs" dxfId="1808" priority="1785" operator="lessThan">
      <formula>0</formula>
    </cfRule>
  </conditionalFormatting>
  <conditionalFormatting sqref="D9">
    <cfRule type="cellIs" dxfId="1807" priority="1784" operator="lessThan">
      <formula>0</formula>
    </cfRule>
  </conditionalFormatting>
  <conditionalFormatting sqref="D8">
    <cfRule type="cellIs" dxfId="1806" priority="1783" operator="lessThan">
      <formula>0</formula>
    </cfRule>
  </conditionalFormatting>
  <conditionalFormatting sqref="D9">
    <cfRule type="cellIs" dxfId="1805" priority="1782" operator="lessThan">
      <formula>0</formula>
    </cfRule>
  </conditionalFormatting>
  <conditionalFormatting sqref="D8">
    <cfRule type="cellIs" dxfId="1804" priority="1781" operator="lessThan">
      <formula>0</formula>
    </cfRule>
  </conditionalFormatting>
  <conditionalFormatting sqref="D8">
    <cfRule type="cellIs" dxfId="1803" priority="1780" operator="lessThan">
      <formula>0</formula>
    </cfRule>
  </conditionalFormatting>
  <conditionalFormatting sqref="D9">
    <cfRule type="cellIs" dxfId="1802" priority="1779" operator="lessThan">
      <formula>0</formula>
    </cfRule>
  </conditionalFormatting>
  <conditionalFormatting sqref="D8">
    <cfRule type="cellIs" dxfId="1801" priority="1778" operator="lessThan">
      <formula>0</formula>
    </cfRule>
  </conditionalFormatting>
  <conditionalFormatting sqref="D8">
    <cfRule type="cellIs" dxfId="1800" priority="1777" operator="lessThan">
      <formula>0</formula>
    </cfRule>
  </conditionalFormatting>
  <conditionalFormatting sqref="D8">
    <cfRule type="cellIs" dxfId="1799" priority="1776" operator="lessThan">
      <formula>0</formula>
    </cfRule>
  </conditionalFormatting>
  <conditionalFormatting sqref="D9">
    <cfRule type="cellIs" dxfId="1798" priority="1775" operator="lessThan">
      <formula>0</formula>
    </cfRule>
  </conditionalFormatting>
  <conditionalFormatting sqref="D8">
    <cfRule type="cellIs" dxfId="1797" priority="1774" operator="lessThan">
      <formula>0</formula>
    </cfRule>
  </conditionalFormatting>
  <conditionalFormatting sqref="D8">
    <cfRule type="cellIs" dxfId="1796" priority="1773" operator="lessThan">
      <formula>0</formula>
    </cfRule>
  </conditionalFormatting>
  <conditionalFormatting sqref="D8">
    <cfRule type="cellIs" dxfId="1795" priority="1772" operator="lessThan">
      <formula>0</formula>
    </cfRule>
  </conditionalFormatting>
  <conditionalFormatting sqref="D8">
    <cfRule type="cellIs" dxfId="1794" priority="1771" operator="lessThan">
      <formula>0</formula>
    </cfRule>
  </conditionalFormatting>
  <conditionalFormatting sqref="D9">
    <cfRule type="cellIs" dxfId="1793" priority="1770" operator="lessThan">
      <formula>0</formula>
    </cfRule>
  </conditionalFormatting>
  <conditionalFormatting sqref="D9">
    <cfRule type="cellIs" dxfId="1792" priority="1769" operator="lessThan">
      <formula>0</formula>
    </cfRule>
  </conditionalFormatting>
  <conditionalFormatting sqref="D8">
    <cfRule type="cellIs" dxfId="1791" priority="1768" operator="lessThan">
      <formula>0</formula>
    </cfRule>
  </conditionalFormatting>
  <conditionalFormatting sqref="D9">
    <cfRule type="cellIs" dxfId="1790" priority="1767" operator="lessThan">
      <formula>0</formula>
    </cfRule>
  </conditionalFormatting>
  <conditionalFormatting sqref="D8">
    <cfRule type="cellIs" dxfId="1789" priority="1766" operator="lessThan">
      <formula>0</formula>
    </cfRule>
  </conditionalFormatting>
  <conditionalFormatting sqref="D8">
    <cfRule type="cellIs" dxfId="1788" priority="1765" operator="lessThan">
      <formula>0</formula>
    </cfRule>
  </conditionalFormatting>
  <conditionalFormatting sqref="D9">
    <cfRule type="cellIs" dxfId="1787" priority="1764" operator="lessThan">
      <formula>0</formula>
    </cfRule>
  </conditionalFormatting>
  <conditionalFormatting sqref="D8">
    <cfRule type="cellIs" dxfId="1786" priority="1763" operator="lessThan">
      <formula>0</formula>
    </cfRule>
  </conditionalFormatting>
  <conditionalFormatting sqref="D8">
    <cfRule type="cellIs" dxfId="1785" priority="1762" operator="lessThan">
      <formula>0</formula>
    </cfRule>
  </conditionalFormatting>
  <conditionalFormatting sqref="D8">
    <cfRule type="cellIs" dxfId="1784" priority="1761" operator="lessThan">
      <formula>0</formula>
    </cfRule>
  </conditionalFormatting>
  <conditionalFormatting sqref="D9">
    <cfRule type="cellIs" dxfId="1783" priority="1760" operator="lessThan">
      <formula>0</formula>
    </cfRule>
  </conditionalFormatting>
  <conditionalFormatting sqref="D8">
    <cfRule type="cellIs" dxfId="1782" priority="1759" operator="lessThan">
      <formula>0</formula>
    </cfRule>
  </conditionalFormatting>
  <conditionalFormatting sqref="D8">
    <cfRule type="cellIs" dxfId="1781" priority="1758" operator="lessThan">
      <formula>0</formula>
    </cfRule>
  </conditionalFormatting>
  <conditionalFormatting sqref="D8">
    <cfRule type="cellIs" dxfId="1780" priority="1757" operator="lessThan">
      <formula>0</formula>
    </cfRule>
  </conditionalFormatting>
  <conditionalFormatting sqref="D8">
    <cfRule type="cellIs" dxfId="1779" priority="1756" operator="lessThan">
      <formula>0</formula>
    </cfRule>
  </conditionalFormatting>
  <conditionalFormatting sqref="D9">
    <cfRule type="cellIs" dxfId="1778" priority="1755" operator="lessThan">
      <formula>0</formula>
    </cfRule>
  </conditionalFormatting>
  <conditionalFormatting sqref="D8">
    <cfRule type="cellIs" dxfId="1777" priority="1754" operator="lessThan">
      <formula>0</formula>
    </cfRule>
  </conditionalFormatting>
  <conditionalFormatting sqref="D8">
    <cfRule type="cellIs" dxfId="1776" priority="1753" operator="lessThan">
      <formula>0</formula>
    </cfRule>
  </conditionalFormatting>
  <conditionalFormatting sqref="D8">
    <cfRule type="cellIs" dxfId="1775" priority="1752" operator="lessThan">
      <formula>0</formula>
    </cfRule>
  </conditionalFormatting>
  <conditionalFormatting sqref="D8">
    <cfRule type="cellIs" dxfId="1774" priority="1751" operator="lessThan">
      <formula>0</formula>
    </cfRule>
  </conditionalFormatting>
  <conditionalFormatting sqref="D8">
    <cfRule type="cellIs" dxfId="1773" priority="1750" operator="lessThan">
      <formula>0</formula>
    </cfRule>
  </conditionalFormatting>
  <conditionalFormatting sqref="D9">
    <cfRule type="cellIs" dxfId="1772" priority="1749" operator="lessThan">
      <formula>0</formula>
    </cfRule>
  </conditionalFormatting>
  <conditionalFormatting sqref="D9">
    <cfRule type="cellIs" dxfId="1771" priority="1748" operator="lessThan">
      <formula>0</formula>
    </cfRule>
  </conditionalFormatting>
  <conditionalFormatting sqref="D9">
    <cfRule type="cellIs" dxfId="1770" priority="1747" operator="lessThan">
      <formula>0</formula>
    </cfRule>
  </conditionalFormatting>
  <conditionalFormatting sqref="D8">
    <cfRule type="cellIs" dxfId="1769" priority="1746" operator="lessThan">
      <formula>0</formula>
    </cfRule>
  </conditionalFormatting>
  <conditionalFormatting sqref="D9">
    <cfRule type="cellIs" dxfId="1768" priority="1745" operator="lessThan">
      <formula>0</formula>
    </cfRule>
  </conditionalFormatting>
  <conditionalFormatting sqref="D9">
    <cfRule type="cellIs" dxfId="1767" priority="1744" operator="lessThan">
      <formula>0</formula>
    </cfRule>
  </conditionalFormatting>
  <conditionalFormatting sqref="D8">
    <cfRule type="cellIs" dxfId="1766" priority="1743" operator="lessThan">
      <formula>0</formula>
    </cfRule>
  </conditionalFormatting>
  <conditionalFormatting sqref="D9">
    <cfRule type="cellIs" dxfId="1765" priority="1742" operator="lessThan">
      <formula>0</formula>
    </cfRule>
  </conditionalFormatting>
  <conditionalFormatting sqref="D8">
    <cfRule type="cellIs" dxfId="1764" priority="1741" operator="lessThan">
      <formula>0</formula>
    </cfRule>
  </conditionalFormatting>
  <conditionalFormatting sqref="D8">
    <cfRule type="cellIs" dxfId="1763" priority="1740" operator="lessThan">
      <formula>0</formula>
    </cfRule>
  </conditionalFormatting>
  <conditionalFormatting sqref="D9">
    <cfRule type="cellIs" dxfId="1762" priority="1739" operator="lessThan">
      <formula>0</formula>
    </cfRule>
  </conditionalFormatting>
  <conditionalFormatting sqref="D9">
    <cfRule type="cellIs" dxfId="1761" priority="1738" operator="lessThan">
      <formula>0</formula>
    </cfRule>
  </conditionalFormatting>
  <conditionalFormatting sqref="D8">
    <cfRule type="cellIs" dxfId="1760" priority="1737" operator="lessThan">
      <formula>0</formula>
    </cfRule>
  </conditionalFormatting>
  <conditionalFormatting sqref="D9">
    <cfRule type="cellIs" dxfId="1759" priority="1736" operator="lessThan">
      <formula>0</formula>
    </cfRule>
  </conditionalFormatting>
  <conditionalFormatting sqref="D8">
    <cfRule type="cellIs" dxfId="1758" priority="1735" operator="lessThan">
      <formula>0</formula>
    </cfRule>
  </conditionalFormatting>
  <conditionalFormatting sqref="D8">
    <cfRule type="cellIs" dxfId="1757" priority="1734" operator="lessThan">
      <formula>0</formula>
    </cfRule>
  </conditionalFormatting>
  <conditionalFormatting sqref="D9">
    <cfRule type="cellIs" dxfId="1756" priority="1733" operator="lessThan">
      <formula>0</formula>
    </cfRule>
  </conditionalFormatting>
  <conditionalFormatting sqref="D8">
    <cfRule type="cellIs" dxfId="1755" priority="1732" operator="lessThan">
      <formula>0</formula>
    </cfRule>
  </conditionalFormatting>
  <conditionalFormatting sqref="D8">
    <cfRule type="cellIs" dxfId="1754" priority="1731" operator="lessThan">
      <formula>0</formula>
    </cfRule>
  </conditionalFormatting>
  <conditionalFormatting sqref="D8">
    <cfRule type="cellIs" dxfId="1753" priority="1730" operator="lessThan">
      <formula>0</formula>
    </cfRule>
  </conditionalFormatting>
  <conditionalFormatting sqref="D9">
    <cfRule type="cellIs" dxfId="1752" priority="1729" operator="lessThan">
      <formula>0</formula>
    </cfRule>
  </conditionalFormatting>
  <conditionalFormatting sqref="D9">
    <cfRule type="cellIs" dxfId="1751" priority="1728" operator="lessThan">
      <formula>0</formula>
    </cfRule>
  </conditionalFormatting>
  <conditionalFormatting sqref="D8">
    <cfRule type="cellIs" dxfId="1750" priority="1727" operator="lessThan">
      <formula>0</formula>
    </cfRule>
  </conditionalFormatting>
  <conditionalFormatting sqref="D9">
    <cfRule type="cellIs" dxfId="1749" priority="1726" operator="lessThan">
      <formula>0</formula>
    </cfRule>
  </conditionalFormatting>
  <conditionalFormatting sqref="D8">
    <cfRule type="cellIs" dxfId="1748" priority="1725" operator="lessThan">
      <formula>0</formula>
    </cfRule>
  </conditionalFormatting>
  <conditionalFormatting sqref="D8">
    <cfRule type="cellIs" dxfId="1747" priority="1724" operator="lessThan">
      <formula>0</formula>
    </cfRule>
  </conditionalFormatting>
  <conditionalFormatting sqref="D9">
    <cfRule type="cellIs" dxfId="1746" priority="1723" operator="lessThan">
      <formula>0</formula>
    </cfRule>
  </conditionalFormatting>
  <conditionalFormatting sqref="D8">
    <cfRule type="cellIs" dxfId="1745" priority="1722" operator="lessThan">
      <formula>0</formula>
    </cfRule>
  </conditionalFormatting>
  <conditionalFormatting sqref="D8">
    <cfRule type="cellIs" dxfId="1744" priority="1721" operator="lessThan">
      <formula>0</formula>
    </cfRule>
  </conditionalFormatting>
  <conditionalFormatting sqref="D8">
    <cfRule type="cellIs" dxfId="1743" priority="1720" operator="lessThan">
      <formula>0</formula>
    </cfRule>
  </conditionalFormatting>
  <conditionalFormatting sqref="D9">
    <cfRule type="cellIs" dxfId="1742" priority="1719" operator="lessThan">
      <formula>0</formula>
    </cfRule>
  </conditionalFormatting>
  <conditionalFormatting sqref="D8">
    <cfRule type="cellIs" dxfId="1741" priority="1718" operator="lessThan">
      <formula>0</formula>
    </cfRule>
  </conditionalFormatting>
  <conditionalFormatting sqref="D8">
    <cfRule type="cellIs" dxfId="1740" priority="1717" operator="lessThan">
      <formula>0</formula>
    </cfRule>
  </conditionalFormatting>
  <conditionalFormatting sqref="D8">
    <cfRule type="cellIs" dxfId="1739" priority="1716" operator="lessThan">
      <formula>0</formula>
    </cfRule>
  </conditionalFormatting>
  <conditionalFormatting sqref="D8">
    <cfRule type="cellIs" dxfId="1738" priority="1715" operator="lessThan">
      <formula>0</formula>
    </cfRule>
  </conditionalFormatting>
  <conditionalFormatting sqref="D9">
    <cfRule type="cellIs" dxfId="1737" priority="1714" operator="lessThan">
      <formula>0</formula>
    </cfRule>
  </conditionalFormatting>
  <conditionalFormatting sqref="D9">
    <cfRule type="cellIs" dxfId="1736" priority="1713" operator="lessThan">
      <formula>0</formula>
    </cfRule>
  </conditionalFormatting>
  <conditionalFormatting sqref="D8">
    <cfRule type="cellIs" dxfId="1735" priority="1712" operator="lessThan">
      <formula>0</formula>
    </cfRule>
  </conditionalFormatting>
  <conditionalFormatting sqref="D9">
    <cfRule type="cellIs" dxfId="1734" priority="1711" operator="lessThan">
      <formula>0</formula>
    </cfRule>
  </conditionalFormatting>
  <conditionalFormatting sqref="D8">
    <cfRule type="cellIs" dxfId="1733" priority="1710" operator="lessThan">
      <formula>0</formula>
    </cfRule>
  </conditionalFormatting>
  <conditionalFormatting sqref="D8">
    <cfRule type="cellIs" dxfId="1732" priority="1709" operator="lessThan">
      <formula>0</formula>
    </cfRule>
  </conditionalFormatting>
  <conditionalFormatting sqref="D9">
    <cfRule type="cellIs" dxfId="1731" priority="1708" operator="lessThan">
      <formula>0</formula>
    </cfRule>
  </conditionalFormatting>
  <conditionalFormatting sqref="D8">
    <cfRule type="cellIs" dxfId="1730" priority="1707" operator="lessThan">
      <formula>0</formula>
    </cfRule>
  </conditionalFormatting>
  <conditionalFormatting sqref="D8">
    <cfRule type="cellIs" dxfId="1729" priority="1706" operator="lessThan">
      <formula>0</formula>
    </cfRule>
  </conditionalFormatting>
  <conditionalFormatting sqref="D8">
    <cfRule type="cellIs" dxfId="1728" priority="1705" operator="lessThan">
      <formula>0</formula>
    </cfRule>
  </conditionalFormatting>
  <conditionalFormatting sqref="D9">
    <cfRule type="cellIs" dxfId="1727" priority="1704" operator="lessThan">
      <formula>0</formula>
    </cfRule>
  </conditionalFormatting>
  <conditionalFormatting sqref="D8">
    <cfRule type="cellIs" dxfId="1726" priority="1703" operator="lessThan">
      <formula>0</formula>
    </cfRule>
  </conditionalFormatting>
  <conditionalFormatting sqref="D8">
    <cfRule type="cellIs" dxfId="1725" priority="1702" operator="lessThan">
      <formula>0</formula>
    </cfRule>
  </conditionalFormatting>
  <conditionalFormatting sqref="D8">
    <cfRule type="cellIs" dxfId="1724" priority="1701" operator="lessThan">
      <formula>0</formula>
    </cfRule>
  </conditionalFormatting>
  <conditionalFormatting sqref="D8">
    <cfRule type="cellIs" dxfId="1723" priority="1700" operator="lessThan">
      <formula>0</formula>
    </cfRule>
  </conditionalFormatting>
  <conditionalFormatting sqref="D9">
    <cfRule type="cellIs" dxfId="1722" priority="1699" operator="lessThan">
      <formula>0</formula>
    </cfRule>
  </conditionalFormatting>
  <conditionalFormatting sqref="D8">
    <cfRule type="cellIs" dxfId="1721" priority="1698" operator="lessThan">
      <formula>0</formula>
    </cfRule>
  </conditionalFormatting>
  <conditionalFormatting sqref="D8">
    <cfRule type="cellIs" dxfId="1720" priority="1697" operator="lessThan">
      <formula>0</formula>
    </cfRule>
  </conditionalFormatting>
  <conditionalFormatting sqref="D8">
    <cfRule type="cellIs" dxfId="1719" priority="1696" operator="lessThan">
      <formula>0</formula>
    </cfRule>
  </conditionalFormatting>
  <conditionalFormatting sqref="D8">
    <cfRule type="cellIs" dxfId="1718" priority="1695" operator="lessThan">
      <formula>0</formula>
    </cfRule>
  </conditionalFormatting>
  <conditionalFormatting sqref="D8">
    <cfRule type="cellIs" dxfId="1717" priority="1694" operator="lessThan">
      <formula>0</formula>
    </cfRule>
  </conditionalFormatting>
  <conditionalFormatting sqref="D9">
    <cfRule type="cellIs" dxfId="1716" priority="1693" operator="lessThan">
      <formula>0</formula>
    </cfRule>
  </conditionalFormatting>
  <conditionalFormatting sqref="D9">
    <cfRule type="cellIs" dxfId="1715" priority="1692" operator="lessThan">
      <formula>0</formula>
    </cfRule>
  </conditionalFormatting>
  <conditionalFormatting sqref="D8">
    <cfRule type="cellIs" dxfId="1714" priority="1691" operator="lessThan">
      <formula>0</formula>
    </cfRule>
  </conditionalFormatting>
  <conditionalFormatting sqref="D9">
    <cfRule type="cellIs" dxfId="1713" priority="1690" operator="lessThan">
      <formula>0</formula>
    </cfRule>
  </conditionalFormatting>
  <conditionalFormatting sqref="D8">
    <cfRule type="cellIs" dxfId="1712" priority="1689" operator="lessThan">
      <formula>0</formula>
    </cfRule>
  </conditionalFormatting>
  <conditionalFormatting sqref="D8">
    <cfRule type="cellIs" dxfId="1711" priority="1688" operator="lessThan">
      <formula>0</formula>
    </cfRule>
  </conditionalFormatting>
  <conditionalFormatting sqref="D9">
    <cfRule type="cellIs" dxfId="1710" priority="1687" operator="lessThan">
      <formula>0</formula>
    </cfRule>
  </conditionalFormatting>
  <conditionalFormatting sqref="D8">
    <cfRule type="cellIs" dxfId="1709" priority="1686" operator="lessThan">
      <formula>0</formula>
    </cfRule>
  </conditionalFormatting>
  <conditionalFormatting sqref="D8">
    <cfRule type="cellIs" dxfId="1708" priority="1685" operator="lessThan">
      <formula>0</formula>
    </cfRule>
  </conditionalFormatting>
  <conditionalFormatting sqref="D8">
    <cfRule type="cellIs" dxfId="1707" priority="1684" operator="lessThan">
      <formula>0</formula>
    </cfRule>
  </conditionalFormatting>
  <conditionalFormatting sqref="D9">
    <cfRule type="cellIs" dxfId="1706" priority="1683" operator="lessThan">
      <formula>0</formula>
    </cfRule>
  </conditionalFormatting>
  <conditionalFormatting sqref="D8">
    <cfRule type="cellIs" dxfId="1705" priority="1682" operator="lessThan">
      <formula>0</formula>
    </cfRule>
  </conditionalFormatting>
  <conditionalFormatting sqref="D8">
    <cfRule type="cellIs" dxfId="1704" priority="1681" operator="lessThan">
      <formula>0</formula>
    </cfRule>
  </conditionalFormatting>
  <conditionalFormatting sqref="D8">
    <cfRule type="cellIs" dxfId="1703" priority="1680" operator="lessThan">
      <formula>0</formula>
    </cfRule>
  </conditionalFormatting>
  <conditionalFormatting sqref="D8">
    <cfRule type="cellIs" dxfId="1702" priority="1679" operator="lessThan">
      <formula>0</formula>
    </cfRule>
  </conditionalFormatting>
  <conditionalFormatting sqref="D9">
    <cfRule type="cellIs" dxfId="1701" priority="1678" operator="lessThan">
      <formula>0</formula>
    </cfRule>
  </conditionalFormatting>
  <conditionalFormatting sqref="D8">
    <cfRule type="cellIs" dxfId="1700" priority="1677" operator="lessThan">
      <formula>0</formula>
    </cfRule>
  </conditionalFormatting>
  <conditionalFormatting sqref="D8">
    <cfRule type="cellIs" dxfId="1699" priority="1676" operator="lessThan">
      <formula>0</formula>
    </cfRule>
  </conditionalFormatting>
  <conditionalFormatting sqref="D8">
    <cfRule type="cellIs" dxfId="1698" priority="1675" operator="lessThan">
      <formula>0</formula>
    </cfRule>
  </conditionalFormatting>
  <conditionalFormatting sqref="D8">
    <cfRule type="cellIs" dxfId="1697" priority="1674" operator="lessThan">
      <formula>0</formula>
    </cfRule>
  </conditionalFormatting>
  <conditionalFormatting sqref="D8">
    <cfRule type="cellIs" dxfId="1696" priority="1673" operator="lessThan">
      <formula>0</formula>
    </cfRule>
  </conditionalFormatting>
  <conditionalFormatting sqref="D9">
    <cfRule type="cellIs" dxfId="1695" priority="1672" operator="lessThan">
      <formula>0</formula>
    </cfRule>
  </conditionalFormatting>
  <conditionalFormatting sqref="D8">
    <cfRule type="cellIs" dxfId="1694" priority="1671" operator="lessThan">
      <formula>0</formula>
    </cfRule>
  </conditionalFormatting>
  <conditionalFormatting sqref="D8">
    <cfRule type="cellIs" dxfId="1693" priority="1670" operator="lessThan">
      <formula>0</formula>
    </cfRule>
  </conditionalFormatting>
  <conditionalFormatting sqref="D8">
    <cfRule type="cellIs" dxfId="1692" priority="1669" operator="lessThan">
      <formula>0</formula>
    </cfRule>
  </conditionalFormatting>
  <conditionalFormatting sqref="D8">
    <cfRule type="cellIs" dxfId="1691" priority="1668" operator="lessThan">
      <formula>0</formula>
    </cfRule>
  </conditionalFormatting>
  <conditionalFormatting sqref="D8">
    <cfRule type="cellIs" dxfId="1690" priority="1667" operator="lessThan">
      <formula>0</formula>
    </cfRule>
  </conditionalFormatting>
  <conditionalFormatting sqref="D8">
    <cfRule type="cellIs" dxfId="1689" priority="1666" operator="lessThan">
      <formula>0</formula>
    </cfRule>
  </conditionalFormatting>
  <conditionalFormatting sqref="D9">
    <cfRule type="cellIs" dxfId="1688" priority="1665" operator="lessThan">
      <formula>0</formula>
    </cfRule>
  </conditionalFormatting>
  <conditionalFormatting sqref="D9">
    <cfRule type="cellIs" dxfId="1687" priority="1664" operator="lessThan">
      <formula>0</formula>
    </cfRule>
  </conditionalFormatting>
  <conditionalFormatting sqref="D9">
    <cfRule type="cellIs" dxfId="1686" priority="1663" operator="lessThan">
      <formula>0</formula>
    </cfRule>
  </conditionalFormatting>
  <conditionalFormatting sqref="D9">
    <cfRule type="cellIs" dxfId="1685" priority="1662" operator="lessThan">
      <formula>0</formula>
    </cfRule>
  </conditionalFormatting>
  <conditionalFormatting sqref="D8">
    <cfRule type="cellIs" dxfId="1684" priority="1661" operator="lessThan">
      <formula>0</formula>
    </cfRule>
  </conditionalFormatting>
  <conditionalFormatting sqref="D9">
    <cfRule type="cellIs" dxfId="1683" priority="1660" operator="lessThan">
      <formula>0</formula>
    </cfRule>
  </conditionalFormatting>
  <conditionalFormatting sqref="D9">
    <cfRule type="cellIs" dxfId="1682" priority="1659" operator="lessThan">
      <formula>0</formula>
    </cfRule>
  </conditionalFormatting>
  <conditionalFormatting sqref="D9">
    <cfRule type="cellIs" dxfId="1681" priority="1658" operator="lessThan">
      <formula>0</formula>
    </cfRule>
  </conditionalFormatting>
  <conditionalFormatting sqref="D8">
    <cfRule type="cellIs" dxfId="1680" priority="1657" operator="lessThan">
      <formula>0</formula>
    </cfRule>
  </conditionalFormatting>
  <conditionalFormatting sqref="D9">
    <cfRule type="cellIs" dxfId="1679" priority="1656" operator="lessThan">
      <formula>0</formula>
    </cfRule>
  </conditionalFormatting>
  <conditionalFormatting sqref="D9">
    <cfRule type="cellIs" dxfId="1678" priority="1655" operator="lessThan">
      <formula>0</formula>
    </cfRule>
  </conditionalFormatting>
  <conditionalFormatting sqref="D8">
    <cfRule type="cellIs" dxfId="1677" priority="1654" operator="lessThan">
      <formula>0</formula>
    </cfRule>
  </conditionalFormatting>
  <conditionalFormatting sqref="D9">
    <cfRule type="cellIs" dxfId="1676" priority="1653" operator="lessThan">
      <formula>0</formula>
    </cfRule>
  </conditionalFormatting>
  <conditionalFormatting sqref="D8">
    <cfRule type="cellIs" dxfId="1675" priority="1652" operator="lessThan">
      <formula>0</formula>
    </cfRule>
  </conditionalFormatting>
  <conditionalFormatting sqref="D8">
    <cfRule type="cellIs" dxfId="1674" priority="1651" operator="lessThan">
      <formula>0</formula>
    </cfRule>
  </conditionalFormatting>
  <conditionalFormatting sqref="D9">
    <cfRule type="cellIs" dxfId="1673" priority="1650" operator="lessThan">
      <formula>0</formula>
    </cfRule>
  </conditionalFormatting>
  <conditionalFormatting sqref="D9">
    <cfRule type="cellIs" dxfId="1672" priority="1649" operator="lessThan">
      <formula>0</formula>
    </cfRule>
  </conditionalFormatting>
  <conditionalFormatting sqref="D9">
    <cfRule type="cellIs" dxfId="1671" priority="1648" operator="lessThan">
      <formula>0</formula>
    </cfRule>
  </conditionalFormatting>
  <conditionalFormatting sqref="D8">
    <cfRule type="cellIs" dxfId="1670" priority="1647" operator="lessThan">
      <formula>0</formula>
    </cfRule>
  </conditionalFormatting>
  <conditionalFormatting sqref="D9">
    <cfRule type="cellIs" dxfId="1669" priority="1646" operator="lessThan">
      <formula>0</formula>
    </cfRule>
  </conditionalFormatting>
  <conditionalFormatting sqref="D9">
    <cfRule type="cellIs" dxfId="1668" priority="1645" operator="lessThan">
      <formula>0</formula>
    </cfRule>
  </conditionalFormatting>
  <conditionalFormatting sqref="D8">
    <cfRule type="cellIs" dxfId="1667" priority="1644" operator="lessThan">
      <formula>0</formula>
    </cfRule>
  </conditionalFormatting>
  <conditionalFormatting sqref="D9">
    <cfRule type="cellIs" dxfId="1666" priority="1643" operator="lessThan">
      <formula>0</formula>
    </cfRule>
  </conditionalFormatting>
  <conditionalFormatting sqref="D8">
    <cfRule type="cellIs" dxfId="1665" priority="1642" operator="lessThan">
      <formula>0</formula>
    </cfRule>
  </conditionalFormatting>
  <conditionalFormatting sqref="D8">
    <cfRule type="cellIs" dxfId="1664" priority="1641" operator="lessThan">
      <formula>0</formula>
    </cfRule>
  </conditionalFormatting>
  <conditionalFormatting sqref="D9">
    <cfRule type="cellIs" dxfId="1663" priority="1640" operator="lessThan">
      <formula>0</formula>
    </cfRule>
  </conditionalFormatting>
  <conditionalFormatting sqref="D9">
    <cfRule type="cellIs" dxfId="1662" priority="1639" operator="lessThan">
      <formula>0</formula>
    </cfRule>
  </conditionalFormatting>
  <conditionalFormatting sqref="D8">
    <cfRule type="cellIs" dxfId="1661" priority="1638" operator="lessThan">
      <formula>0</formula>
    </cfRule>
  </conditionalFormatting>
  <conditionalFormatting sqref="D9">
    <cfRule type="cellIs" dxfId="1660" priority="1637" operator="lessThan">
      <formula>0</formula>
    </cfRule>
  </conditionalFormatting>
  <conditionalFormatting sqref="D8">
    <cfRule type="cellIs" dxfId="1659" priority="1636" operator="lessThan">
      <formula>0</formula>
    </cfRule>
  </conditionalFormatting>
  <conditionalFormatting sqref="D8">
    <cfRule type="cellIs" dxfId="1658" priority="1635" operator="lessThan">
      <formula>0</formula>
    </cfRule>
  </conditionalFormatting>
  <conditionalFormatting sqref="D9">
    <cfRule type="cellIs" dxfId="1657" priority="1634" operator="lessThan">
      <formula>0</formula>
    </cfRule>
  </conditionalFormatting>
  <conditionalFormatting sqref="D8">
    <cfRule type="cellIs" dxfId="1656" priority="1633" operator="lessThan">
      <formula>0</formula>
    </cfRule>
  </conditionalFormatting>
  <conditionalFormatting sqref="D8">
    <cfRule type="cellIs" dxfId="1655" priority="1632" operator="lessThan">
      <formula>0</formula>
    </cfRule>
  </conditionalFormatting>
  <conditionalFormatting sqref="D8">
    <cfRule type="cellIs" dxfId="1654" priority="1631" operator="lessThan">
      <formula>0</formula>
    </cfRule>
  </conditionalFormatting>
  <conditionalFormatting sqref="D9">
    <cfRule type="cellIs" dxfId="1653" priority="1630" operator="lessThan">
      <formula>0</formula>
    </cfRule>
  </conditionalFormatting>
  <conditionalFormatting sqref="D9">
    <cfRule type="cellIs" dxfId="1652" priority="1629" operator="lessThan">
      <formula>0</formula>
    </cfRule>
  </conditionalFormatting>
  <conditionalFormatting sqref="D9">
    <cfRule type="cellIs" dxfId="1651" priority="1628" operator="lessThan">
      <formula>0</formula>
    </cfRule>
  </conditionalFormatting>
  <conditionalFormatting sqref="D8">
    <cfRule type="cellIs" dxfId="1650" priority="1627" operator="lessThan">
      <formula>0</formula>
    </cfRule>
  </conditionalFormatting>
  <conditionalFormatting sqref="D9">
    <cfRule type="cellIs" dxfId="1649" priority="1626" operator="lessThan">
      <formula>0</formula>
    </cfRule>
  </conditionalFormatting>
  <conditionalFormatting sqref="D9">
    <cfRule type="cellIs" dxfId="1648" priority="1625" operator="lessThan">
      <formula>0</formula>
    </cfRule>
  </conditionalFormatting>
  <conditionalFormatting sqref="D8">
    <cfRule type="cellIs" dxfId="1647" priority="1624" operator="lessThan">
      <formula>0</formula>
    </cfRule>
  </conditionalFormatting>
  <conditionalFormatting sqref="D9">
    <cfRule type="cellIs" dxfId="1646" priority="1623" operator="lessThan">
      <formula>0</formula>
    </cfRule>
  </conditionalFormatting>
  <conditionalFormatting sqref="D8">
    <cfRule type="cellIs" dxfId="1645" priority="1622" operator="lessThan">
      <formula>0</formula>
    </cfRule>
  </conditionalFormatting>
  <conditionalFormatting sqref="D8">
    <cfRule type="cellIs" dxfId="1644" priority="1621" operator="lessThan">
      <formula>0</formula>
    </cfRule>
  </conditionalFormatting>
  <conditionalFormatting sqref="D9">
    <cfRule type="cellIs" dxfId="1643" priority="1620" operator="lessThan">
      <formula>0</formula>
    </cfRule>
  </conditionalFormatting>
  <conditionalFormatting sqref="D9">
    <cfRule type="cellIs" dxfId="1642" priority="1619" operator="lessThan">
      <formula>0</formula>
    </cfRule>
  </conditionalFormatting>
  <conditionalFormatting sqref="D8">
    <cfRule type="cellIs" dxfId="1641" priority="1618" operator="lessThan">
      <formula>0</formula>
    </cfRule>
  </conditionalFormatting>
  <conditionalFormatting sqref="D9">
    <cfRule type="cellIs" dxfId="1640" priority="1617" operator="lessThan">
      <formula>0</formula>
    </cfRule>
  </conditionalFormatting>
  <conditionalFormatting sqref="D8">
    <cfRule type="cellIs" dxfId="1639" priority="1616" operator="lessThan">
      <formula>0</formula>
    </cfRule>
  </conditionalFormatting>
  <conditionalFormatting sqref="D8">
    <cfRule type="cellIs" dxfId="1638" priority="1615" operator="lessThan">
      <formula>0</formula>
    </cfRule>
  </conditionalFormatting>
  <conditionalFormatting sqref="D9">
    <cfRule type="cellIs" dxfId="1637" priority="1614" operator="lessThan">
      <formula>0</formula>
    </cfRule>
  </conditionalFormatting>
  <conditionalFormatting sqref="D8">
    <cfRule type="cellIs" dxfId="1636" priority="1613" operator="lessThan">
      <formula>0</formula>
    </cfRule>
  </conditionalFormatting>
  <conditionalFormatting sqref="D8">
    <cfRule type="cellIs" dxfId="1635" priority="1612" operator="lessThan">
      <formula>0</formula>
    </cfRule>
  </conditionalFormatting>
  <conditionalFormatting sqref="D8">
    <cfRule type="cellIs" dxfId="1634" priority="1611" operator="lessThan">
      <formula>0</formula>
    </cfRule>
  </conditionalFormatting>
  <conditionalFormatting sqref="D9">
    <cfRule type="cellIs" dxfId="1633" priority="1610" operator="lessThan">
      <formula>0</formula>
    </cfRule>
  </conditionalFormatting>
  <conditionalFormatting sqref="D9">
    <cfRule type="cellIs" dxfId="1632" priority="1609" operator="lessThan">
      <formula>0</formula>
    </cfRule>
  </conditionalFormatting>
  <conditionalFormatting sqref="D8">
    <cfRule type="cellIs" dxfId="1631" priority="1608" operator="lessThan">
      <formula>0</formula>
    </cfRule>
  </conditionalFormatting>
  <conditionalFormatting sqref="D9">
    <cfRule type="cellIs" dxfId="1630" priority="1607" operator="lessThan">
      <formula>0</formula>
    </cfRule>
  </conditionalFormatting>
  <conditionalFormatting sqref="D8">
    <cfRule type="cellIs" dxfId="1629" priority="1606" operator="lessThan">
      <formula>0</formula>
    </cfRule>
  </conditionalFormatting>
  <conditionalFormatting sqref="D8">
    <cfRule type="cellIs" dxfId="1628" priority="1605" operator="lessThan">
      <formula>0</formula>
    </cfRule>
  </conditionalFormatting>
  <conditionalFormatting sqref="D9">
    <cfRule type="cellIs" dxfId="1627" priority="1604" operator="lessThan">
      <formula>0</formula>
    </cfRule>
  </conditionalFormatting>
  <conditionalFormatting sqref="D8">
    <cfRule type="cellIs" dxfId="1626" priority="1603" operator="lessThan">
      <formula>0</formula>
    </cfRule>
  </conditionalFormatting>
  <conditionalFormatting sqref="D8">
    <cfRule type="cellIs" dxfId="1625" priority="1602" operator="lessThan">
      <formula>0</formula>
    </cfRule>
  </conditionalFormatting>
  <conditionalFormatting sqref="D8">
    <cfRule type="cellIs" dxfId="1624" priority="1601" operator="lessThan">
      <formula>0</formula>
    </cfRule>
  </conditionalFormatting>
  <conditionalFormatting sqref="D9">
    <cfRule type="cellIs" dxfId="1623" priority="1600" operator="lessThan">
      <formula>0</formula>
    </cfRule>
  </conditionalFormatting>
  <conditionalFormatting sqref="D8">
    <cfRule type="cellIs" dxfId="1622" priority="1599" operator="lessThan">
      <formula>0</formula>
    </cfRule>
  </conditionalFormatting>
  <conditionalFormatting sqref="D8">
    <cfRule type="cellIs" dxfId="1621" priority="1598" operator="lessThan">
      <formula>0</formula>
    </cfRule>
  </conditionalFormatting>
  <conditionalFormatting sqref="D8">
    <cfRule type="cellIs" dxfId="1620" priority="1597" operator="lessThan">
      <formula>0</formula>
    </cfRule>
  </conditionalFormatting>
  <conditionalFormatting sqref="D8">
    <cfRule type="cellIs" dxfId="1619" priority="1596" operator="lessThan">
      <formula>0</formula>
    </cfRule>
  </conditionalFormatting>
  <conditionalFormatting sqref="D9">
    <cfRule type="cellIs" dxfId="1618" priority="1595" operator="lessThan">
      <formula>0</formula>
    </cfRule>
  </conditionalFormatting>
  <conditionalFormatting sqref="D9">
    <cfRule type="cellIs" dxfId="1617" priority="1594" operator="lessThan">
      <formula>0</formula>
    </cfRule>
  </conditionalFormatting>
  <conditionalFormatting sqref="D9">
    <cfRule type="cellIs" dxfId="1616" priority="1593" operator="lessThan">
      <formula>0</formula>
    </cfRule>
  </conditionalFormatting>
  <conditionalFormatting sqref="D8">
    <cfRule type="cellIs" dxfId="1615" priority="1592" operator="lessThan">
      <formula>0</formula>
    </cfRule>
  </conditionalFormatting>
  <conditionalFormatting sqref="D9">
    <cfRule type="cellIs" dxfId="1614" priority="1591" operator="lessThan">
      <formula>0</formula>
    </cfRule>
  </conditionalFormatting>
  <conditionalFormatting sqref="D9">
    <cfRule type="cellIs" dxfId="1613" priority="1590" operator="lessThan">
      <formula>0</formula>
    </cfRule>
  </conditionalFormatting>
  <conditionalFormatting sqref="D8">
    <cfRule type="cellIs" dxfId="1612" priority="1589" operator="lessThan">
      <formula>0</formula>
    </cfRule>
  </conditionalFormatting>
  <conditionalFormatting sqref="D9">
    <cfRule type="cellIs" dxfId="1611" priority="1588" operator="lessThan">
      <formula>0</formula>
    </cfRule>
  </conditionalFormatting>
  <conditionalFormatting sqref="D8">
    <cfRule type="cellIs" dxfId="1610" priority="1587" operator="lessThan">
      <formula>0</formula>
    </cfRule>
  </conditionalFormatting>
  <conditionalFormatting sqref="D8">
    <cfRule type="cellIs" dxfId="1609" priority="1586" operator="lessThan">
      <formula>0</formula>
    </cfRule>
  </conditionalFormatting>
  <conditionalFormatting sqref="D9">
    <cfRule type="cellIs" dxfId="1608" priority="1585" operator="lessThan">
      <formula>0</formula>
    </cfRule>
  </conditionalFormatting>
  <conditionalFormatting sqref="D9">
    <cfRule type="cellIs" dxfId="1607" priority="1584" operator="lessThan">
      <formula>0</formula>
    </cfRule>
  </conditionalFormatting>
  <conditionalFormatting sqref="D8">
    <cfRule type="cellIs" dxfId="1606" priority="1583" operator="lessThan">
      <formula>0</formula>
    </cfRule>
  </conditionalFormatting>
  <conditionalFormatting sqref="D9">
    <cfRule type="cellIs" dxfId="1605" priority="1582" operator="lessThan">
      <formula>0</formula>
    </cfRule>
  </conditionalFormatting>
  <conditionalFormatting sqref="D8">
    <cfRule type="cellIs" dxfId="1604" priority="1581" operator="lessThan">
      <formula>0</formula>
    </cfRule>
  </conditionalFormatting>
  <conditionalFormatting sqref="D8">
    <cfRule type="cellIs" dxfId="1603" priority="1580" operator="lessThan">
      <formula>0</formula>
    </cfRule>
  </conditionalFormatting>
  <conditionalFormatting sqref="D9">
    <cfRule type="cellIs" dxfId="1602" priority="1579" operator="lessThan">
      <formula>0</formula>
    </cfRule>
  </conditionalFormatting>
  <conditionalFormatting sqref="D8">
    <cfRule type="cellIs" dxfId="1601" priority="1578" operator="lessThan">
      <formula>0</formula>
    </cfRule>
  </conditionalFormatting>
  <conditionalFormatting sqref="D8">
    <cfRule type="cellIs" dxfId="1600" priority="1577" operator="lessThan">
      <formula>0</formula>
    </cfRule>
  </conditionalFormatting>
  <conditionalFormatting sqref="D8">
    <cfRule type="cellIs" dxfId="1599" priority="1576" operator="lessThan">
      <formula>0</formula>
    </cfRule>
  </conditionalFormatting>
  <conditionalFormatting sqref="D9">
    <cfRule type="cellIs" dxfId="1598" priority="1575" operator="lessThan">
      <formula>0</formula>
    </cfRule>
  </conditionalFormatting>
  <conditionalFormatting sqref="D9">
    <cfRule type="cellIs" dxfId="1597" priority="1574" operator="lessThan">
      <formula>0</formula>
    </cfRule>
  </conditionalFormatting>
  <conditionalFormatting sqref="D8">
    <cfRule type="cellIs" dxfId="1596" priority="1573" operator="lessThan">
      <formula>0</formula>
    </cfRule>
  </conditionalFormatting>
  <conditionalFormatting sqref="D9">
    <cfRule type="cellIs" dxfId="1595" priority="1572" operator="lessThan">
      <formula>0</formula>
    </cfRule>
  </conditionalFormatting>
  <conditionalFormatting sqref="D8">
    <cfRule type="cellIs" dxfId="1594" priority="1571" operator="lessThan">
      <formula>0</formula>
    </cfRule>
  </conditionalFormatting>
  <conditionalFormatting sqref="D8">
    <cfRule type="cellIs" dxfId="1593" priority="1570" operator="lessThan">
      <formula>0</formula>
    </cfRule>
  </conditionalFormatting>
  <conditionalFormatting sqref="D9">
    <cfRule type="cellIs" dxfId="1592" priority="1569" operator="lessThan">
      <formula>0</formula>
    </cfRule>
  </conditionalFormatting>
  <conditionalFormatting sqref="D8">
    <cfRule type="cellIs" dxfId="1591" priority="1568" operator="lessThan">
      <formula>0</formula>
    </cfRule>
  </conditionalFormatting>
  <conditionalFormatting sqref="D8">
    <cfRule type="cellIs" dxfId="1590" priority="1567" operator="lessThan">
      <formula>0</formula>
    </cfRule>
  </conditionalFormatting>
  <conditionalFormatting sqref="D8">
    <cfRule type="cellIs" dxfId="1589" priority="1566" operator="lessThan">
      <formula>0</formula>
    </cfRule>
  </conditionalFormatting>
  <conditionalFormatting sqref="D9">
    <cfRule type="cellIs" dxfId="1588" priority="1565" operator="lessThan">
      <formula>0</formula>
    </cfRule>
  </conditionalFormatting>
  <conditionalFormatting sqref="D8">
    <cfRule type="cellIs" dxfId="1587" priority="1564" operator="lessThan">
      <formula>0</formula>
    </cfRule>
  </conditionalFormatting>
  <conditionalFormatting sqref="D8">
    <cfRule type="cellIs" dxfId="1586" priority="1563" operator="lessThan">
      <formula>0</formula>
    </cfRule>
  </conditionalFormatting>
  <conditionalFormatting sqref="D8">
    <cfRule type="cellIs" dxfId="1585" priority="1562" operator="lessThan">
      <formula>0</formula>
    </cfRule>
  </conditionalFormatting>
  <conditionalFormatting sqref="D8">
    <cfRule type="cellIs" dxfId="1584" priority="1561" operator="lessThan">
      <formula>0</formula>
    </cfRule>
  </conditionalFormatting>
  <conditionalFormatting sqref="D9">
    <cfRule type="cellIs" dxfId="1583" priority="1560" operator="lessThan">
      <formula>0</formula>
    </cfRule>
  </conditionalFormatting>
  <conditionalFormatting sqref="D9">
    <cfRule type="cellIs" dxfId="1582" priority="1559" operator="lessThan">
      <formula>0</formula>
    </cfRule>
  </conditionalFormatting>
  <conditionalFormatting sqref="D8">
    <cfRule type="cellIs" dxfId="1581" priority="1558" operator="lessThan">
      <formula>0</formula>
    </cfRule>
  </conditionalFormatting>
  <conditionalFormatting sqref="D9">
    <cfRule type="cellIs" dxfId="1580" priority="1557" operator="lessThan">
      <formula>0</formula>
    </cfRule>
  </conditionalFormatting>
  <conditionalFormatting sqref="D8">
    <cfRule type="cellIs" dxfId="1579" priority="1556" operator="lessThan">
      <formula>0</formula>
    </cfRule>
  </conditionalFormatting>
  <conditionalFormatting sqref="D8">
    <cfRule type="cellIs" dxfId="1578" priority="1555" operator="lessThan">
      <formula>0</formula>
    </cfRule>
  </conditionalFormatting>
  <conditionalFormatting sqref="D9">
    <cfRule type="cellIs" dxfId="1577" priority="1554" operator="lessThan">
      <formula>0</formula>
    </cfRule>
  </conditionalFormatting>
  <conditionalFormatting sqref="D8">
    <cfRule type="cellIs" dxfId="1576" priority="1553" operator="lessThan">
      <formula>0</formula>
    </cfRule>
  </conditionalFormatting>
  <conditionalFormatting sqref="D8">
    <cfRule type="cellIs" dxfId="1575" priority="1552" operator="lessThan">
      <formula>0</formula>
    </cfRule>
  </conditionalFormatting>
  <conditionalFormatting sqref="D8">
    <cfRule type="cellIs" dxfId="1574" priority="1551" operator="lessThan">
      <formula>0</formula>
    </cfRule>
  </conditionalFormatting>
  <conditionalFormatting sqref="D9">
    <cfRule type="cellIs" dxfId="1573" priority="1550" operator="lessThan">
      <formula>0</formula>
    </cfRule>
  </conditionalFormatting>
  <conditionalFormatting sqref="D8">
    <cfRule type="cellIs" dxfId="1572" priority="1549" operator="lessThan">
      <formula>0</formula>
    </cfRule>
  </conditionalFormatting>
  <conditionalFormatting sqref="D8">
    <cfRule type="cellIs" dxfId="1571" priority="1548" operator="lessThan">
      <formula>0</formula>
    </cfRule>
  </conditionalFormatting>
  <conditionalFormatting sqref="D8">
    <cfRule type="cellIs" dxfId="1570" priority="1547" operator="lessThan">
      <formula>0</formula>
    </cfRule>
  </conditionalFormatting>
  <conditionalFormatting sqref="D8">
    <cfRule type="cellIs" dxfId="1569" priority="1546" operator="lessThan">
      <formula>0</formula>
    </cfRule>
  </conditionalFormatting>
  <conditionalFormatting sqref="D9">
    <cfRule type="cellIs" dxfId="1568" priority="1545" operator="lessThan">
      <formula>0</formula>
    </cfRule>
  </conditionalFormatting>
  <conditionalFormatting sqref="D8">
    <cfRule type="cellIs" dxfId="1567" priority="1544" operator="lessThan">
      <formula>0</formula>
    </cfRule>
  </conditionalFormatting>
  <conditionalFormatting sqref="D8">
    <cfRule type="cellIs" dxfId="1566" priority="1543" operator="lessThan">
      <formula>0</formula>
    </cfRule>
  </conditionalFormatting>
  <conditionalFormatting sqref="D8">
    <cfRule type="cellIs" dxfId="1565" priority="1542" operator="lessThan">
      <formula>0</formula>
    </cfRule>
  </conditionalFormatting>
  <conditionalFormatting sqref="D8">
    <cfRule type="cellIs" dxfId="1564" priority="1541" operator="lessThan">
      <formula>0</formula>
    </cfRule>
  </conditionalFormatting>
  <conditionalFormatting sqref="D8">
    <cfRule type="cellIs" dxfId="1563" priority="1540" operator="lessThan">
      <formula>0</formula>
    </cfRule>
  </conditionalFormatting>
  <conditionalFormatting sqref="D9">
    <cfRule type="cellIs" dxfId="1562" priority="1539" operator="lessThan">
      <formula>0</formula>
    </cfRule>
  </conditionalFormatting>
  <conditionalFormatting sqref="D9">
    <cfRule type="cellIs" dxfId="1561" priority="1538" operator="lessThan">
      <formula>0</formula>
    </cfRule>
  </conditionalFormatting>
  <conditionalFormatting sqref="D9">
    <cfRule type="cellIs" dxfId="1560" priority="1537" operator="lessThan">
      <formula>0</formula>
    </cfRule>
  </conditionalFormatting>
  <conditionalFormatting sqref="D8">
    <cfRule type="cellIs" dxfId="1559" priority="1536" operator="lessThan">
      <formula>0</formula>
    </cfRule>
  </conditionalFormatting>
  <conditionalFormatting sqref="D9">
    <cfRule type="cellIs" dxfId="1558" priority="1535" operator="lessThan">
      <formula>0</formula>
    </cfRule>
  </conditionalFormatting>
  <conditionalFormatting sqref="D9">
    <cfRule type="cellIs" dxfId="1557" priority="1534" operator="lessThan">
      <formula>0</formula>
    </cfRule>
  </conditionalFormatting>
  <conditionalFormatting sqref="D8">
    <cfRule type="cellIs" dxfId="1556" priority="1533" operator="lessThan">
      <formula>0</formula>
    </cfRule>
  </conditionalFormatting>
  <conditionalFormatting sqref="D9">
    <cfRule type="cellIs" dxfId="1555" priority="1532" operator="lessThan">
      <formula>0</formula>
    </cfRule>
  </conditionalFormatting>
  <conditionalFormatting sqref="D8">
    <cfRule type="cellIs" dxfId="1554" priority="1531" operator="lessThan">
      <formula>0</formula>
    </cfRule>
  </conditionalFormatting>
  <conditionalFormatting sqref="D8">
    <cfRule type="cellIs" dxfId="1553" priority="1530" operator="lessThan">
      <formula>0</formula>
    </cfRule>
  </conditionalFormatting>
  <conditionalFormatting sqref="D9">
    <cfRule type="cellIs" dxfId="1552" priority="1529" operator="lessThan">
      <formula>0</formula>
    </cfRule>
  </conditionalFormatting>
  <conditionalFormatting sqref="D9">
    <cfRule type="cellIs" dxfId="1551" priority="1528" operator="lessThan">
      <formula>0</formula>
    </cfRule>
  </conditionalFormatting>
  <conditionalFormatting sqref="D8">
    <cfRule type="cellIs" dxfId="1550" priority="1527" operator="lessThan">
      <formula>0</formula>
    </cfRule>
  </conditionalFormatting>
  <conditionalFormatting sqref="D9">
    <cfRule type="cellIs" dxfId="1549" priority="1526" operator="lessThan">
      <formula>0</formula>
    </cfRule>
  </conditionalFormatting>
  <conditionalFormatting sqref="D8">
    <cfRule type="cellIs" dxfId="1548" priority="1525" operator="lessThan">
      <formula>0</formula>
    </cfRule>
  </conditionalFormatting>
  <conditionalFormatting sqref="D8">
    <cfRule type="cellIs" dxfId="1547" priority="1524" operator="lessThan">
      <formula>0</formula>
    </cfRule>
  </conditionalFormatting>
  <conditionalFormatting sqref="D9">
    <cfRule type="cellIs" dxfId="1546" priority="1523" operator="lessThan">
      <formula>0</formula>
    </cfRule>
  </conditionalFormatting>
  <conditionalFormatting sqref="D8">
    <cfRule type="cellIs" dxfId="1545" priority="1522" operator="lessThan">
      <formula>0</formula>
    </cfRule>
  </conditionalFormatting>
  <conditionalFormatting sqref="D8">
    <cfRule type="cellIs" dxfId="1544" priority="1521" operator="lessThan">
      <formula>0</formula>
    </cfRule>
  </conditionalFormatting>
  <conditionalFormatting sqref="D8">
    <cfRule type="cellIs" dxfId="1543" priority="1520" operator="lessThan">
      <formula>0</formula>
    </cfRule>
  </conditionalFormatting>
  <conditionalFormatting sqref="D9">
    <cfRule type="cellIs" dxfId="1542" priority="1519" operator="lessThan">
      <formula>0</formula>
    </cfRule>
  </conditionalFormatting>
  <conditionalFormatting sqref="D9">
    <cfRule type="cellIs" dxfId="1541" priority="1518" operator="lessThan">
      <formula>0</formula>
    </cfRule>
  </conditionalFormatting>
  <conditionalFormatting sqref="D8">
    <cfRule type="cellIs" dxfId="1540" priority="1517" operator="lessThan">
      <formula>0</formula>
    </cfRule>
  </conditionalFormatting>
  <conditionalFormatting sqref="D9">
    <cfRule type="cellIs" dxfId="1539" priority="1516" operator="lessThan">
      <formula>0</formula>
    </cfRule>
  </conditionalFormatting>
  <conditionalFormatting sqref="D8">
    <cfRule type="cellIs" dxfId="1538" priority="1515" operator="lessThan">
      <formula>0</formula>
    </cfRule>
  </conditionalFormatting>
  <conditionalFormatting sqref="D8">
    <cfRule type="cellIs" dxfId="1537" priority="1514" operator="lessThan">
      <formula>0</formula>
    </cfRule>
  </conditionalFormatting>
  <conditionalFormatting sqref="D9">
    <cfRule type="cellIs" dxfId="1536" priority="1513" operator="lessThan">
      <formula>0</formula>
    </cfRule>
  </conditionalFormatting>
  <conditionalFormatting sqref="D8">
    <cfRule type="cellIs" dxfId="1535" priority="1512" operator="lessThan">
      <formula>0</formula>
    </cfRule>
  </conditionalFormatting>
  <conditionalFormatting sqref="D8">
    <cfRule type="cellIs" dxfId="1534" priority="1511" operator="lessThan">
      <formula>0</formula>
    </cfRule>
  </conditionalFormatting>
  <conditionalFormatting sqref="D8">
    <cfRule type="cellIs" dxfId="1533" priority="1510" operator="lessThan">
      <formula>0</formula>
    </cfRule>
  </conditionalFormatting>
  <conditionalFormatting sqref="D9">
    <cfRule type="cellIs" dxfId="1532" priority="1509" operator="lessThan">
      <formula>0</formula>
    </cfRule>
  </conditionalFormatting>
  <conditionalFormatting sqref="D8">
    <cfRule type="cellIs" dxfId="1531" priority="1508" operator="lessThan">
      <formula>0</formula>
    </cfRule>
  </conditionalFormatting>
  <conditionalFormatting sqref="D8">
    <cfRule type="cellIs" dxfId="1530" priority="1507" operator="lessThan">
      <formula>0</formula>
    </cfRule>
  </conditionalFormatting>
  <conditionalFormatting sqref="D8">
    <cfRule type="cellIs" dxfId="1529" priority="1506" operator="lessThan">
      <formula>0</formula>
    </cfRule>
  </conditionalFormatting>
  <conditionalFormatting sqref="D8">
    <cfRule type="cellIs" dxfId="1528" priority="1505" operator="lessThan">
      <formula>0</formula>
    </cfRule>
  </conditionalFormatting>
  <conditionalFormatting sqref="D9">
    <cfRule type="cellIs" dxfId="1527" priority="1504" operator="lessThan">
      <formula>0</formula>
    </cfRule>
  </conditionalFormatting>
  <conditionalFormatting sqref="D9">
    <cfRule type="cellIs" dxfId="1526" priority="1503" operator="lessThan">
      <formula>0</formula>
    </cfRule>
  </conditionalFormatting>
  <conditionalFormatting sqref="D8">
    <cfRule type="cellIs" dxfId="1525" priority="1502" operator="lessThan">
      <formula>0</formula>
    </cfRule>
  </conditionalFormatting>
  <conditionalFormatting sqref="D9">
    <cfRule type="cellIs" dxfId="1524" priority="1501" operator="lessThan">
      <formula>0</formula>
    </cfRule>
  </conditionalFormatting>
  <conditionalFormatting sqref="D8">
    <cfRule type="cellIs" dxfId="1523" priority="1500" operator="lessThan">
      <formula>0</formula>
    </cfRule>
  </conditionalFormatting>
  <conditionalFormatting sqref="D8">
    <cfRule type="cellIs" dxfId="1522" priority="1499" operator="lessThan">
      <formula>0</formula>
    </cfRule>
  </conditionalFormatting>
  <conditionalFormatting sqref="D9">
    <cfRule type="cellIs" dxfId="1521" priority="1498" operator="lessThan">
      <formula>0</formula>
    </cfRule>
  </conditionalFormatting>
  <conditionalFormatting sqref="D8">
    <cfRule type="cellIs" dxfId="1520" priority="1497" operator="lessThan">
      <formula>0</formula>
    </cfRule>
  </conditionalFormatting>
  <conditionalFormatting sqref="D8">
    <cfRule type="cellIs" dxfId="1519" priority="1496" operator="lessThan">
      <formula>0</formula>
    </cfRule>
  </conditionalFormatting>
  <conditionalFormatting sqref="D8">
    <cfRule type="cellIs" dxfId="1518" priority="1495" operator="lessThan">
      <formula>0</formula>
    </cfRule>
  </conditionalFormatting>
  <conditionalFormatting sqref="D9">
    <cfRule type="cellIs" dxfId="1517" priority="1494" operator="lessThan">
      <formula>0</formula>
    </cfRule>
  </conditionalFormatting>
  <conditionalFormatting sqref="D8">
    <cfRule type="cellIs" dxfId="1516" priority="1493" operator="lessThan">
      <formula>0</formula>
    </cfRule>
  </conditionalFormatting>
  <conditionalFormatting sqref="D8">
    <cfRule type="cellIs" dxfId="1515" priority="1492" operator="lessThan">
      <formula>0</formula>
    </cfRule>
  </conditionalFormatting>
  <conditionalFormatting sqref="D8">
    <cfRule type="cellIs" dxfId="1514" priority="1491" operator="lessThan">
      <formula>0</formula>
    </cfRule>
  </conditionalFormatting>
  <conditionalFormatting sqref="D8">
    <cfRule type="cellIs" dxfId="1513" priority="1490" operator="lessThan">
      <formula>0</formula>
    </cfRule>
  </conditionalFormatting>
  <conditionalFormatting sqref="D9">
    <cfRule type="cellIs" dxfId="1512" priority="1489" operator="lessThan">
      <formula>0</formula>
    </cfRule>
  </conditionalFormatting>
  <conditionalFormatting sqref="D8">
    <cfRule type="cellIs" dxfId="1511" priority="1488" operator="lessThan">
      <formula>0</formula>
    </cfRule>
  </conditionalFormatting>
  <conditionalFormatting sqref="D8">
    <cfRule type="cellIs" dxfId="1510" priority="1487" operator="lessThan">
      <formula>0</formula>
    </cfRule>
  </conditionalFormatting>
  <conditionalFormatting sqref="D8">
    <cfRule type="cellIs" dxfId="1509" priority="1486" operator="lessThan">
      <formula>0</formula>
    </cfRule>
  </conditionalFormatting>
  <conditionalFormatting sqref="D8">
    <cfRule type="cellIs" dxfId="1508" priority="1485" operator="lessThan">
      <formula>0</formula>
    </cfRule>
  </conditionalFormatting>
  <conditionalFormatting sqref="D8">
    <cfRule type="cellIs" dxfId="1507" priority="1484" operator="lessThan">
      <formula>0</formula>
    </cfRule>
  </conditionalFormatting>
  <conditionalFormatting sqref="D9">
    <cfRule type="cellIs" dxfId="1506" priority="1483" operator="lessThan">
      <formula>0</formula>
    </cfRule>
  </conditionalFormatting>
  <conditionalFormatting sqref="D9">
    <cfRule type="cellIs" dxfId="1505" priority="1482" operator="lessThan">
      <formula>0</formula>
    </cfRule>
  </conditionalFormatting>
  <conditionalFormatting sqref="D8">
    <cfRule type="cellIs" dxfId="1504" priority="1481" operator="lessThan">
      <formula>0</formula>
    </cfRule>
  </conditionalFormatting>
  <conditionalFormatting sqref="D9">
    <cfRule type="cellIs" dxfId="1503" priority="1480" operator="lessThan">
      <formula>0</formula>
    </cfRule>
  </conditionalFormatting>
  <conditionalFormatting sqref="D8">
    <cfRule type="cellIs" dxfId="1502" priority="1479" operator="lessThan">
      <formula>0</formula>
    </cfRule>
  </conditionalFormatting>
  <conditionalFormatting sqref="D8">
    <cfRule type="cellIs" dxfId="1501" priority="1478" operator="lessThan">
      <formula>0</formula>
    </cfRule>
  </conditionalFormatting>
  <conditionalFormatting sqref="D9">
    <cfRule type="cellIs" dxfId="1500" priority="1477" operator="lessThan">
      <formula>0</formula>
    </cfRule>
  </conditionalFormatting>
  <conditionalFormatting sqref="D8">
    <cfRule type="cellIs" dxfId="1499" priority="1476" operator="lessThan">
      <formula>0</formula>
    </cfRule>
  </conditionalFormatting>
  <conditionalFormatting sqref="D8">
    <cfRule type="cellIs" dxfId="1498" priority="1475" operator="lessThan">
      <formula>0</formula>
    </cfRule>
  </conditionalFormatting>
  <conditionalFormatting sqref="D8">
    <cfRule type="cellIs" dxfId="1497" priority="1474" operator="lessThan">
      <formula>0</formula>
    </cfRule>
  </conditionalFormatting>
  <conditionalFormatting sqref="D9">
    <cfRule type="cellIs" dxfId="1496" priority="1473" operator="lessThan">
      <formula>0</formula>
    </cfRule>
  </conditionalFormatting>
  <conditionalFormatting sqref="D8">
    <cfRule type="cellIs" dxfId="1495" priority="1472" operator="lessThan">
      <formula>0</formula>
    </cfRule>
  </conditionalFormatting>
  <conditionalFormatting sqref="D8">
    <cfRule type="cellIs" dxfId="1494" priority="1471" operator="lessThan">
      <formula>0</formula>
    </cfRule>
  </conditionalFormatting>
  <conditionalFormatting sqref="D8">
    <cfRule type="cellIs" dxfId="1493" priority="1470" operator="lessThan">
      <formula>0</formula>
    </cfRule>
  </conditionalFormatting>
  <conditionalFormatting sqref="D8">
    <cfRule type="cellIs" dxfId="1492" priority="1469" operator="lessThan">
      <formula>0</formula>
    </cfRule>
  </conditionalFormatting>
  <conditionalFormatting sqref="D9">
    <cfRule type="cellIs" dxfId="1491" priority="1468" operator="lessThan">
      <formula>0</formula>
    </cfRule>
  </conditionalFormatting>
  <conditionalFormatting sqref="D8">
    <cfRule type="cellIs" dxfId="1490" priority="1467" operator="lessThan">
      <formula>0</formula>
    </cfRule>
  </conditionalFormatting>
  <conditionalFormatting sqref="D8">
    <cfRule type="cellIs" dxfId="1489" priority="1466" operator="lessThan">
      <formula>0</formula>
    </cfRule>
  </conditionalFormatting>
  <conditionalFormatting sqref="D8">
    <cfRule type="cellIs" dxfId="1488" priority="1465" operator="lessThan">
      <formula>0</formula>
    </cfRule>
  </conditionalFormatting>
  <conditionalFormatting sqref="D8">
    <cfRule type="cellIs" dxfId="1487" priority="1464" operator="lessThan">
      <formula>0</formula>
    </cfRule>
  </conditionalFormatting>
  <conditionalFormatting sqref="D8">
    <cfRule type="cellIs" dxfId="1486" priority="1463" operator="lessThan">
      <formula>0</formula>
    </cfRule>
  </conditionalFormatting>
  <conditionalFormatting sqref="D9">
    <cfRule type="cellIs" dxfId="1485" priority="1462" operator="lessThan">
      <formula>0</formula>
    </cfRule>
  </conditionalFormatting>
  <conditionalFormatting sqref="D8">
    <cfRule type="cellIs" dxfId="1484" priority="1461" operator="lessThan">
      <formula>0</formula>
    </cfRule>
  </conditionalFormatting>
  <conditionalFormatting sqref="D8">
    <cfRule type="cellIs" dxfId="1483" priority="1460" operator="lessThan">
      <formula>0</formula>
    </cfRule>
  </conditionalFormatting>
  <conditionalFormatting sqref="D8">
    <cfRule type="cellIs" dxfId="1482" priority="1459" operator="lessThan">
      <formula>0</formula>
    </cfRule>
  </conditionalFormatting>
  <conditionalFormatting sqref="D8">
    <cfRule type="cellIs" dxfId="1481" priority="1458" operator="lessThan">
      <formula>0</formula>
    </cfRule>
  </conditionalFormatting>
  <conditionalFormatting sqref="D8">
    <cfRule type="cellIs" dxfId="1480" priority="1457" operator="lessThan">
      <formula>0</formula>
    </cfRule>
  </conditionalFormatting>
  <conditionalFormatting sqref="D8">
    <cfRule type="cellIs" dxfId="1479" priority="1456" operator="lessThan">
      <formula>0</formula>
    </cfRule>
  </conditionalFormatting>
  <conditionalFormatting sqref="D9">
    <cfRule type="cellIs" dxfId="1478" priority="1455" operator="lessThan">
      <formula>0</formula>
    </cfRule>
  </conditionalFormatting>
  <conditionalFormatting sqref="D9">
    <cfRule type="cellIs" dxfId="1477" priority="1454" operator="lessThan">
      <formula>0</formula>
    </cfRule>
  </conditionalFormatting>
  <conditionalFormatting sqref="D9">
    <cfRule type="cellIs" dxfId="1476" priority="1453" operator="lessThan">
      <formula>0</formula>
    </cfRule>
  </conditionalFormatting>
  <conditionalFormatting sqref="D8">
    <cfRule type="cellIs" dxfId="1475" priority="1452" operator="lessThan">
      <formula>0</formula>
    </cfRule>
  </conditionalFormatting>
  <conditionalFormatting sqref="D9">
    <cfRule type="cellIs" dxfId="1474" priority="1451" operator="lessThan">
      <formula>0</formula>
    </cfRule>
  </conditionalFormatting>
  <conditionalFormatting sqref="D9">
    <cfRule type="cellIs" dxfId="1473" priority="1450" operator="lessThan">
      <formula>0</formula>
    </cfRule>
  </conditionalFormatting>
  <conditionalFormatting sqref="D8">
    <cfRule type="cellIs" dxfId="1472" priority="1449" operator="lessThan">
      <formula>0</formula>
    </cfRule>
  </conditionalFormatting>
  <conditionalFormatting sqref="D9">
    <cfRule type="cellIs" dxfId="1471" priority="1448" operator="lessThan">
      <formula>0</formula>
    </cfRule>
  </conditionalFormatting>
  <conditionalFormatting sqref="D8">
    <cfRule type="cellIs" dxfId="1470" priority="1447" operator="lessThan">
      <formula>0</formula>
    </cfRule>
  </conditionalFormatting>
  <conditionalFormatting sqref="D8">
    <cfRule type="cellIs" dxfId="1469" priority="1446" operator="lessThan">
      <formula>0</formula>
    </cfRule>
  </conditionalFormatting>
  <conditionalFormatting sqref="D9">
    <cfRule type="cellIs" dxfId="1468" priority="1445" operator="lessThan">
      <formula>0</formula>
    </cfRule>
  </conditionalFormatting>
  <conditionalFormatting sqref="D9">
    <cfRule type="cellIs" dxfId="1467" priority="1444" operator="lessThan">
      <formula>0</formula>
    </cfRule>
  </conditionalFormatting>
  <conditionalFormatting sqref="D8">
    <cfRule type="cellIs" dxfId="1466" priority="1443" operator="lessThan">
      <formula>0</formula>
    </cfRule>
  </conditionalFormatting>
  <conditionalFormatting sqref="D9">
    <cfRule type="cellIs" dxfId="1465" priority="1442" operator="lessThan">
      <formula>0</formula>
    </cfRule>
  </conditionalFormatting>
  <conditionalFormatting sqref="D8">
    <cfRule type="cellIs" dxfId="1464" priority="1441" operator="lessThan">
      <formula>0</formula>
    </cfRule>
  </conditionalFormatting>
  <conditionalFormatting sqref="D8">
    <cfRule type="cellIs" dxfId="1463" priority="1440" operator="lessThan">
      <formula>0</formula>
    </cfRule>
  </conditionalFormatting>
  <conditionalFormatting sqref="D9">
    <cfRule type="cellIs" dxfId="1462" priority="1439" operator="lessThan">
      <formula>0</formula>
    </cfRule>
  </conditionalFormatting>
  <conditionalFormatting sqref="D8">
    <cfRule type="cellIs" dxfId="1461" priority="1438" operator="lessThan">
      <formula>0</formula>
    </cfRule>
  </conditionalFormatting>
  <conditionalFormatting sqref="D8">
    <cfRule type="cellIs" dxfId="1460" priority="1437" operator="lessThan">
      <formula>0</formula>
    </cfRule>
  </conditionalFormatting>
  <conditionalFormatting sqref="D8">
    <cfRule type="cellIs" dxfId="1459" priority="1436" operator="lessThan">
      <formula>0</formula>
    </cfRule>
  </conditionalFormatting>
  <conditionalFormatting sqref="D9">
    <cfRule type="cellIs" dxfId="1458" priority="1435" operator="lessThan">
      <formula>0</formula>
    </cfRule>
  </conditionalFormatting>
  <conditionalFormatting sqref="D9">
    <cfRule type="cellIs" dxfId="1457" priority="1434" operator="lessThan">
      <formula>0</formula>
    </cfRule>
  </conditionalFormatting>
  <conditionalFormatting sqref="D8">
    <cfRule type="cellIs" dxfId="1456" priority="1433" operator="lessThan">
      <formula>0</formula>
    </cfRule>
  </conditionalFormatting>
  <conditionalFormatting sqref="D9">
    <cfRule type="cellIs" dxfId="1455" priority="1432" operator="lessThan">
      <formula>0</formula>
    </cfRule>
  </conditionalFormatting>
  <conditionalFormatting sqref="D8">
    <cfRule type="cellIs" dxfId="1454" priority="1431" operator="lessThan">
      <formula>0</formula>
    </cfRule>
  </conditionalFormatting>
  <conditionalFormatting sqref="D8">
    <cfRule type="cellIs" dxfId="1453" priority="1430" operator="lessThan">
      <formula>0</formula>
    </cfRule>
  </conditionalFormatting>
  <conditionalFormatting sqref="D9">
    <cfRule type="cellIs" dxfId="1452" priority="1429" operator="lessThan">
      <formula>0</formula>
    </cfRule>
  </conditionalFormatting>
  <conditionalFormatting sqref="D8">
    <cfRule type="cellIs" dxfId="1451" priority="1428" operator="lessThan">
      <formula>0</formula>
    </cfRule>
  </conditionalFormatting>
  <conditionalFormatting sqref="D8">
    <cfRule type="cellIs" dxfId="1450" priority="1427" operator="lessThan">
      <formula>0</formula>
    </cfRule>
  </conditionalFormatting>
  <conditionalFormatting sqref="D8">
    <cfRule type="cellIs" dxfId="1449" priority="1426" operator="lessThan">
      <formula>0</formula>
    </cfRule>
  </conditionalFormatting>
  <conditionalFormatting sqref="D9">
    <cfRule type="cellIs" dxfId="1448" priority="1425" operator="lessThan">
      <formula>0</formula>
    </cfRule>
  </conditionalFormatting>
  <conditionalFormatting sqref="D8">
    <cfRule type="cellIs" dxfId="1447" priority="1424" operator="lessThan">
      <formula>0</formula>
    </cfRule>
  </conditionalFormatting>
  <conditionalFormatting sqref="D8">
    <cfRule type="cellIs" dxfId="1446" priority="1423" operator="lessThan">
      <formula>0</formula>
    </cfRule>
  </conditionalFormatting>
  <conditionalFormatting sqref="D8">
    <cfRule type="cellIs" dxfId="1445" priority="1422" operator="lessThan">
      <formula>0</formula>
    </cfRule>
  </conditionalFormatting>
  <conditionalFormatting sqref="D8">
    <cfRule type="cellIs" dxfId="1444" priority="1421" operator="lessThan">
      <formula>0</formula>
    </cfRule>
  </conditionalFormatting>
  <conditionalFormatting sqref="D9">
    <cfRule type="cellIs" dxfId="1443" priority="1420" operator="lessThan">
      <formula>0</formula>
    </cfRule>
  </conditionalFormatting>
  <conditionalFormatting sqref="D9">
    <cfRule type="cellIs" dxfId="1442" priority="1419" operator="lessThan">
      <formula>0</formula>
    </cfRule>
  </conditionalFormatting>
  <conditionalFormatting sqref="D8">
    <cfRule type="cellIs" dxfId="1441" priority="1418" operator="lessThan">
      <formula>0</formula>
    </cfRule>
  </conditionalFormatting>
  <conditionalFormatting sqref="D9">
    <cfRule type="cellIs" dxfId="1440" priority="1417" operator="lessThan">
      <formula>0</formula>
    </cfRule>
  </conditionalFormatting>
  <conditionalFormatting sqref="D8">
    <cfRule type="cellIs" dxfId="1439" priority="1416" operator="lessThan">
      <formula>0</formula>
    </cfRule>
  </conditionalFormatting>
  <conditionalFormatting sqref="D8">
    <cfRule type="cellIs" dxfId="1438" priority="1415" operator="lessThan">
      <formula>0</formula>
    </cfRule>
  </conditionalFormatting>
  <conditionalFormatting sqref="D9">
    <cfRule type="cellIs" dxfId="1437" priority="1414" operator="lessThan">
      <formula>0</formula>
    </cfRule>
  </conditionalFormatting>
  <conditionalFormatting sqref="D8">
    <cfRule type="cellIs" dxfId="1436" priority="1413" operator="lessThan">
      <formula>0</formula>
    </cfRule>
  </conditionalFormatting>
  <conditionalFormatting sqref="D8">
    <cfRule type="cellIs" dxfId="1435" priority="1412" operator="lessThan">
      <formula>0</formula>
    </cfRule>
  </conditionalFormatting>
  <conditionalFormatting sqref="D8">
    <cfRule type="cellIs" dxfId="1434" priority="1411" operator="lessThan">
      <formula>0</formula>
    </cfRule>
  </conditionalFormatting>
  <conditionalFormatting sqref="D9">
    <cfRule type="cellIs" dxfId="1433" priority="1410" operator="lessThan">
      <formula>0</formula>
    </cfRule>
  </conditionalFormatting>
  <conditionalFormatting sqref="D8">
    <cfRule type="cellIs" dxfId="1432" priority="1409" operator="lessThan">
      <formula>0</formula>
    </cfRule>
  </conditionalFormatting>
  <conditionalFormatting sqref="D8">
    <cfRule type="cellIs" dxfId="1431" priority="1408" operator="lessThan">
      <formula>0</formula>
    </cfRule>
  </conditionalFormatting>
  <conditionalFormatting sqref="D8">
    <cfRule type="cellIs" dxfId="1430" priority="1407" operator="lessThan">
      <formula>0</formula>
    </cfRule>
  </conditionalFormatting>
  <conditionalFormatting sqref="D8">
    <cfRule type="cellIs" dxfId="1429" priority="1406" operator="lessThan">
      <formula>0</formula>
    </cfRule>
  </conditionalFormatting>
  <conditionalFormatting sqref="D9">
    <cfRule type="cellIs" dxfId="1428" priority="1405" operator="lessThan">
      <formula>0</formula>
    </cfRule>
  </conditionalFormatting>
  <conditionalFormatting sqref="D8">
    <cfRule type="cellIs" dxfId="1427" priority="1404" operator="lessThan">
      <formula>0</formula>
    </cfRule>
  </conditionalFormatting>
  <conditionalFormatting sqref="D8">
    <cfRule type="cellIs" dxfId="1426" priority="1403" operator="lessThan">
      <formula>0</formula>
    </cfRule>
  </conditionalFormatting>
  <conditionalFormatting sqref="D8">
    <cfRule type="cellIs" dxfId="1425" priority="1402" operator="lessThan">
      <formula>0</formula>
    </cfRule>
  </conditionalFormatting>
  <conditionalFormatting sqref="D8">
    <cfRule type="cellIs" dxfId="1424" priority="1401" operator="lessThan">
      <formula>0</formula>
    </cfRule>
  </conditionalFormatting>
  <conditionalFormatting sqref="D8">
    <cfRule type="cellIs" dxfId="1423" priority="1400" operator="lessThan">
      <formula>0</formula>
    </cfRule>
  </conditionalFormatting>
  <conditionalFormatting sqref="D9">
    <cfRule type="cellIs" dxfId="1422" priority="1399" operator="lessThan">
      <formula>0</formula>
    </cfRule>
  </conditionalFormatting>
  <conditionalFormatting sqref="D9">
    <cfRule type="cellIs" dxfId="1421" priority="1398" operator="lessThan">
      <formula>0</formula>
    </cfRule>
  </conditionalFormatting>
  <conditionalFormatting sqref="D8">
    <cfRule type="cellIs" dxfId="1420" priority="1397" operator="lessThan">
      <formula>0</formula>
    </cfRule>
  </conditionalFormatting>
  <conditionalFormatting sqref="D9">
    <cfRule type="cellIs" dxfId="1419" priority="1396" operator="lessThan">
      <formula>0</formula>
    </cfRule>
  </conditionalFormatting>
  <conditionalFormatting sqref="D8">
    <cfRule type="cellIs" dxfId="1418" priority="1395" operator="lessThan">
      <formula>0</formula>
    </cfRule>
  </conditionalFormatting>
  <conditionalFormatting sqref="D8">
    <cfRule type="cellIs" dxfId="1417" priority="1394" operator="lessThan">
      <formula>0</formula>
    </cfRule>
  </conditionalFormatting>
  <conditionalFormatting sqref="D9">
    <cfRule type="cellIs" dxfId="1416" priority="1393" operator="lessThan">
      <formula>0</formula>
    </cfRule>
  </conditionalFormatting>
  <conditionalFormatting sqref="D8">
    <cfRule type="cellIs" dxfId="1415" priority="1392" operator="lessThan">
      <formula>0</formula>
    </cfRule>
  </conditionalFormatting>
  <conditionalFormatting sqref="D8">
    <cfRule type="cellIs" dxfId="1414" priority="1391" operator="lessThan">
      <formula>0</formula>
    </cfRule>
  </conditionalFormatting>
  <conditionalFormatting sqref="D8">
    <cfRule type="cellIs" dxfId="1413" priority="1390" operator="lessThan">
      <formula>0</formula>
    </cfRule>
  </conditionalFormatting>
  <conditionalFormatting sqref="D9">
    <cfRule type="cellIs" dxfId="1412" priority="1389" operator="lessThan">
      <formula>0</formula>
    </cfRule>
  </conditionalFormatting>
  <conditionalFormatting sqref="D8">
    <cfRule type="cellIs" dxfId="1411" priority="1388" operator="lessThan">
      <formula>0</formula>
    </cfRule>
  </conditionalFormatting>
  <conditionalFormatting sqref="D8">
    <cfRule type="cellIs" dxfId="1410" priority="1387" operator="lessThan">
      <formula>0</formula>
    </cfRule>
  </conditionalFormatting>
  <conditionalFormatting sqref="D8">
    <cfRule type="cellIs" dxfId="1409" priority="1386" operator="lessThan">
      <formula>0</formula>
    </cfRule>
  </conditionalFormatting>
  <conditionalFormatting sqref="D8">
    <cfRule type="cellIs" dxfId="1408" priority="1385" operator="lessThan">
      <formula>0</formula>
    </cfRule>
  </conditionalFormatting>
  <conditionalFormatting sqref="D9">
    <cfRule type="cellIs" dxfId="1407" priority="1384" operator="lessThan">
      <formula>0</formula>
    </cfRule>
  </conditionalFormatting>
  <conditionalFormatting sqref="D8">
    <cfRule type="cellIs" dxfId="1406" priority="1383" operator="lessThan">
      <formula>0</formula>
    </cfRule>
  </conditionalFormatting>
  <conditionalFormatting sqref="D8">
    <cfRule type="cellIs" dxfId="1405" priority="1382" operator="lessThan">
      <formula>0</formula>
    </cfRule>
  </conditionalFormatting>
  <conditionalFormatting sqref="D8">
    <cfRule type="cellIs" dxfId="1404" priority="1381" operator="lessThan">
      <formula>0</formula>
    </cfRule>
  </conditionalFormatting>
  <conditionalFormatting sqref="D8">
    <cfRule type="cellIs" dxfId="1403" priority="1380" operator="lessThan">
      <formula>0</formula>
    </cfRule>
  </conditionalFormatting>
  <conditionalFormatting sqref="D8">
    <cfRule type="cellIs" dxfId="1402" priority="1379" operator="lessThan">
      <formula>0</formula>
    </cfRule>
  </conditionalFormatting>
  <conditionalFormatting sqref="D9">
    <cfRule type="cellIs" dxfId="1401" priority="1378" operator="lessThan">
      <formula>0</formula>
    </cfRule>
  </conditionalFormatting>
  <conditionalFormatting sqref="D8">
    <cfRule type="cellIs" dxfId="1400" priority="1377" operator="lessThan">
      <formula>0</formula>
    </cfRule>
  </conditionalFormatting>
  <conditionalFormatting sqref="D8">
    <cfRule type="cellIs" dxfId="1399" priority="1376" operator="lessThan">
      <formula>0</formula>
    </cfRule>
  </conditionalFormatting>
  <conditionalFormatting sqref="D8">
    <cfRule type="cellIs" dxfId="1398" priority="1375" operator="lessThan">
      <formula>0</formula>
    </cfRule>
  </conditionalFormatting>
  <conditionalFormatting sqref="D8">
    <cfRule type="cellIs" dxfId="1397" priority="1374" operator="lessThan">
      <formula>0</formula>
    </cfRule>
  </conditionalFormatting>
  <conditionalFormatting sqref="D8">
    <cfRule type="cellIs" dxfId="1396" priority="1373" operator="lessThan">
      <formula>0</formula>
    </cfRule>
  </conditionalFormatting>
  <conditionalFormatting sqref="D8">
    <cfRule type="cellIs" dxfId="1395" priority="1372" operator="lessThan">
      <formula>0</formula>
    </cfRule>
  </conditionalFormatting>
  <conditionalFormatting sqref="D9">
    <cfRule type="cellIs" dxfId="1394" priority="1371" operator="lessThan">
      <formula>0</formula>
    </cfRule>
  </conditionalFormatting>
  <conditionalFormatting sqref="D9">
    <cfRule type="cellIs" dxfId="1393" priority="1370" operator="lessThan">
      <formula>0</formula>
    </cfRule>
  </conditionalFormatting>
  <conditionalFormatting sqref="D8">
    <cfRule type="cellIs" dxfId="1392" priority="1369" operator="lessThan">
      <formula>0</formula>
    </cfRule>
  </conditionalFormatting>
  <conditionalFormatting sqref="D9">
    <cfRule type="cellIs" dxfId="1391" priority="1368" operator="lessThan">
      <formula>0</formula>
    </cfRule>
  </conditionalFormatting>
  <conditionalFormatting sqref="D8">
    <cfRule type="cellIs" dxfId="1390" priority="1367" operator="lessThan">
      <formula>0</formula>
    </cfRule>
  </conditionalFormatting>
  <conditionalFormatting sqref="D8">
    <cfRule type="cellIs" dxfId="1389" priority="1366" operator="lessThan">
      <formula>0</formula>
    </cfRule>
  </conditionalFormatting>
  <conditionalFormatting sqref="D9">
    <cfRule type="cellIs" dxfId="1388" priority="1365" operator="lessThan">
      <formula>0</formula>
    </cfRule>
  </conditionalFormatting>
  <conditionalFormatting sqref="D8">
    <cfRule type="cellIs" dxfId="1387" priority="1364" operator="lessThan">
      <formula>0</formula>
    </cfRule>
  </conditionalFormatting>
  <conditionalFormatting sqref="D8">
    <cfRule type="cellIs" dxfId="1386" priority="1363" operator="lessThan">
      <formula>0</formula>
    </cfRule>
  </conditionalFormatting>
  <conditionalFormatting sqref="D8">
    <cfRule type="cellIs" dxfId="1385" priority="1362" operator="lessThan">
      <formula>0</formula>
    </cfRule>
  </conditionalFormatting>
  <conditionalFormatting sqref="D9">
    <cfRule type="cellIs" dxfId="1384" priority="1361" operator="lessThan">
      <formula>0</formula>
    </cfRule>
  </conditionalFormatting>
  <conditionalFormatting sqref="D8">
    <cfRule type="cellIs" dxfId="1383" priority="1360" operator="lessThan">
      <formula>0</formula>
    </cfRule>
  </conditionalFormatting>
  <conditionalFormatting sqref="D8">
    <cfRule type="cellIs" dxfId="1382" priority="1359" operator="lessThan">
      <formula>0</formula>
    </cfRule>
  </conditionalFormatting>
  <conditionalFormatting sqref="D8">
    <cfRule type="cellIs" dxfId="1381" priority="1358" operator="lessThan">
      <formula>0</formula>
    </cfRule>
  </conditionalFormatting>
  <conditionalFormatting sqref="D8">
    <cfRule type="cellIs" dxfId="1380" priority="1357" operator="lessThan">
      <formula>0</formula>
    </cfRule>
  </conditionalFormatting>
  <conditionalFormatting sqref="D9">
    <cfRule type="cellIs" dxfId="1379" priority="1356" operator="lessThan">
      <formula>0</formula>
    </cfRule>
  </conditionalFormatting>
  <conditionalFormatting sqref="D8">
    <cfRule type="cellIs" dxfId="1378" priority="1355" operator="lessThan">
      <formula>0</formula>
    </cfRule>
  </conditionalFormatting>
  <conditionalFormatting sqref="D8">
    <cfRule type="cellIs" dxfId="1377" priority="1354" operator="lessThan">
      <formula>0</formula>
    </cfRule>
  </conditionalFormatting>
  <conditionalFormatting sqref="D8">
    <cfRule type="cellIs" dxfId="1376" priority="1353" operator="lessThan">
      <formula>0</formula>
    </cfRule>
  </conditionalFormatting>
  <conditionalFormatting sqref="D8">
    <cfRule type="cellIs" dxfId="1375" priority="1352" operator="lessThan">
      <formula>0</formula>
    </cfRule>
  </conditionalFormatting>
  <conditionalFormatting sqref="D8">
    <cfRule type="cellIs" dxfId="1374" priority="1351" operator="lessThan">
      <formula>0</formula>
    </cfRule>
  </conditionalFormatting>
  <conditionalFormatting sqref="D9">
    <cfRule type="cellIs" dxfId="1373" priority="1350" operator="lessThan">
      <formula>0</formula>
    </cfRule>
  </conditionalFormatting>
  <conditionalFormatting sqref="D8">
    <cfRule type="cellIs" dxfId="1372" priority="1349" operator="lessThan">
      <formula>0</formula>
    </cfRule>
  </conditionalFormatting>
  <conditionalFormatting sqref="D8">
    <cfRule type="cellIs" dxfId="1371" priority="1348" operator="lessThan">
      <formula>0</formula>
    </cfRule>
  </conditionalFormatting>
  <conditionalFormatting sqref="D8">
    <cfRule type="cellIs" dxfId="1370" priority="1347" operator="lessThan">
      <formula>0</formula>
    </cfRule>
  </conditionalFormatting>
  <conditionalFormatting sqref="D8">
    <cfRule type="cellIs" dxfId="1369" priority="1346" operator="lessThan">
      <formula>0</formula>
    </cfRule>
  </conditionalFormatting>
  <conditionalFormatting sqref="D8">
    <cfRule type="cellIs" dxfId="1368" priority="1345" operator="lessThan">
      <formula>0</formula>
    </cfRule>
  </conditionalFormatting>
  <conditionalFormatting sqref="D8">
    <cfRule type="cellIs" dxfId="1367" priority="1344" operator="lessThan">
      <formula>0</formula>
    </cfRule>
  </conditionalFormatting>
  <conditionalFormatting sqref="D9">
    <cfRule type="cellIs" dxfId="1366" priority="1343" operator="lessThan">
      <formula>0</formula>
    </cfRule>
  </conditionalFormatting>
  <conditionalFormatting sqref="D8">
    <cfRule type="cellIs" dxfId="1365" priority="1342" operator="lessThan">
      <formula>0</formula>
    </cfRule>
  </conditionalFormatting>
  <conditionalFormatting sqref="D8">
    <cfRule type="cellIs" dxfId="1364" priority="1341" operator="lessThan">
      <formula>0</formula>
    </cfRule>
  </conditionalFormatting>
  <conditionalFormatting sqref="D8">
    <cfRule type="cellIs" dxfId="1363" priority="1340" operator="lessThan">
      <formula>0</formula>
    </cfRule>
  </conditionalFormatting>
  <conditionalFormatting sqref="D8">
    <cfRule type="cellIs" dxfId="1362" priority="1339" operator="lessThan">
      <formula>0</formula>
    </cfRule>
  </conditionalFormatting>
  <conditionalFormatting sqref="D8">
    <cfRule type="cellIs" dxfId="1361" priority="1338" operator="lessThan">
      <formula>0</formula>
    </cfRule>
  </conditionalFormatting>
  <conditionalFormatting sqref="D8">
    <cfRule type="cellIs" dxfId="1360" priority="1337" operator="lessThan">
      <formula>0</formula>
    </cfRule>
  </conditionalFormatting>
  <conditionalFormatting sqref="D8">
    <cfRule type="cellIs" dxfId="1359" priority="1336" operator="lessThan">
      <formula>0</formula>
    </cfRule>
  </conditionalFormatting>
  <conditionalFormatting sqref="D11">
    <cfRule type="cellIs" dxfId="1358" priority="1335" operator="lessThan">
      <formula>0</formula>
    </cfRule>
  </conditionalFormatting>
  <conditionalFormatting sqref="D11">
    <cfRule type="cellIs" dxfId="1357" priority="1334" operator="lessThan">
      <formula>0</formula>
    </cfRule>
  </conditionalFormatting>
  <conditionalFormatting sqref="D11">
    <cfRule type="cellIs" dxfId="1356" priority="1333" operator="lessThan">
      <formula>0</formula>
    </cfRule>
  </conditionalFormatting>
  <conditionalFormatting sqref="D11">
    <cfRule type="cellIs" dxfId="1355" priority="1332" operator="lessThan">
      <formula>0</formula>
    </cfRule>
  </conditionalFormatting>
  <conditionalFormatting sqref="D11">
    <cfRule type="cellIs" dxfId="1354" priority="1331" operator="lessThan">
      <formula>0</formula>
    </cfRule>
  </conditionalFormatting>
  <conditionalFormatting sqref="D10">
    <cfRule type="cellIs" dxfId="1353" priority="1330" operator="lessThan">
      <formula>0</formula>
    </cfRule>
  </conditionalFormatting>
  <conditionalFormatting sqref="D11">
    <cfRule type="cellIs" dxfId="1352" priority="1329" operator="lessThan">
      <formula>0</formula>
    </cfRule>
  </conditionalFormatting>
  <conditionalFormatting sqref="D11">
    <cfRule type="cellIs" dxfId="1351" priority="1328" operator="lessThan">
      <formula>0</formula>
    </cfRule>
  </conditionalFormatting>
  <conditionalFormatting sqref="D11">
    <cfRule type="cellIs" dxfId="1350" priority="1327" operator="lessThan">
      <formula>0</formula>
    </cfRule>
  </conditionalFormatting>
  <conditionalFormatting sqref="D11">
    <cfRule type="cellIs" dxfId="1349" priority="1326" operator="lessThan">
      <formula>0</formula>
    </cfRule>
  </conditionalFormatting>
  <conditionalFormatting sqref="D10">
    <cfRule type="cellIs" dxfId="1348" priority="1325" operator="lessThan">
      <formula>0</formula>
    </cfRule>
  </conditionalFormatting>
  <conditionalFormatting sqref="D11">
    <cfRule type="cellIs" dxfId="1347" priority="1324" operator="lessThan">
      <formula>0</formula>
    </cfRule>
  </conditionalFormatting>
  <conditionalFormatting sqref="D11">
    <cfRule type="cellIs" dxfId="1346" priority="1323" operator="lessThan">
      <formula>0</formula>
    </cfRule>
  </conditionalFormatting>
  <conditionalFormatting sqref="D11">
    <cfRule type="cellIs" dxfId="1345" priority="1322" operator="lessThan">
      <formula>0</formula>
    </cfRule>
  </conditionalFormatting>
  <conditionalFormatting sqref="D10">
    <cfRule type="cellIs" dxfId="1344" priority="1321" operator="lessThan">
      <formula>0</formula>
    </cfRule>
  </conditionalFormatting>
  <conditionalFormatting sqref="D11">
    <cfRule type="cellIs" dxfId="1343" priority="1320" operator="lessThan">
      <formula>0</formula>
    </cfRule>
  </conditionalFormatting>
  <conditionalFormatting sqref="D11">
    <cfRule type="cellIs" dxfId="1342" priority="1319" operator="lessThan">
      <formula>0</formula>
    </cfRule>
  </conditionalFormatting>
  <conditionalFormatting sqref="D10">
    <cfRule type="cellIs" dxfId="1341" priority="1318" operator="lessThan">
      <formula>0</formula>
    </cfRule>
  </conditionalFormatting>
  <conditionalFormatting sqref="D11">
    <cfRule type="cellIs" dxfId="1340" priority="1317" operator="lessThan">
      <formula>0</formula>
    </cfRule>
  </conditionalFormatting>
  <conditionalFormatting sqref="D10">
    <cfRule type="cellIs" dxfId="1339" priority="1316" operator="lessThan">
      <formula>0</formula>
    </cfRule>
  </conditionalFormatting>
  <conditionalFormatting sqref="D10">
    <cfRule type="cellIs" dxfId="1338" priority="1315" operator="lessThan">
      <formula>0</formula>
    </cfRule>
  </conditionalFormatting>
  <conditionalFormatting sqref="D11">
    <cfRule type="cellIs" dxfId="1337" priority="1314" operator="lessThan">
      <formula>0</formula>
    </cfRule>
  </conditionalFormatting>
  <conditionalFormatting sqref="D11">
    <cfRule type="cellIs" dxfId="1336" priority="1313" operator="lessThan">
      <formula>0</formula>
    </cfRule>
  </conditionalFormatting>
  <conditionalFormatting sqref="D11">
    <cfRule type="cellIs" dxfId="1335" priority="1312" operator="lessThan">
      <formula>0</formula>
    </cfRule>
  </conditionalFormatting>
  <conditionalFormatting sqref="D11">
    <cfRule type="cellIs" dxfId="1334" priority="1311" operator="lessThan">
      <formula>0</formula>
    </cfRule>
  </conditionalFormatting>
  <conditionalFormatting sqref="D10">
    <cfRule type="cellIs" dxfId="1333" priority="1310" operator="lessThan">
      <formula>0</formula>
    </cfRule>
  </conditionalFormatting>
  <conditionalFormatting sqref="D11">
    <cfRule type="cellIs" dxfId="1332" priority="1309" operator="lessThan">
      <formula>0</formula>
    </cfRule>
  </conditionalFormatting>
  <conditionalFormatting sqref="D11">
    <cfRule type="cellIs" dxfId="1331" priority="1308" operator="lessThan">
      <formula>0</formula>
    </cfRule>
  </conditionalFormatting>
  <conditionalFormatting sqref="D11">
    <cfRule type="cellIs" dxfId="1330" priority="1307" operator="lessThan">
      <formula>0</formula>
    </cfRule>
  </conditionalFormatting>
  <conditionalFormatting sqref="D10">
    <cfRule type="cellIs" dxfId="1329" priority="1306" operator="lessThan">
      <formula>0</formula>
    </cfRule>
  </conditionalFormatting>
  <conditionalFormatting sqref="D11">
    <cfRule type="cellIs" dxfId="1328" priority="1305" operator="lessThan">
      <formula>0</formula>
    </cfRule>
  </conditionalFormatting>
  <conditionalFormatting sqref="D11">
    <cfRule type="cellIs" dxfId="1327" priority="1304" operator="lessThan">
      <formula>0</formula>
    </cfRule>
  </conditionalFormatting>
  <conditionalFormatting sqref="D10">
    <cfRule type="cellIs" dxfId="1326" priority="1303" operator="lessThan">
      <formula>0</formula>
    </cfRule>
  </conditionalFormatting>
  <conditionalFormatting sqref="D11">
    <cfRule type="cellIs" dxfId="1325" priority="1302" operator="lessThan">
      <formula>0</formula>
    </cfRule>
  </conditionalFormatting>
  <conditionalFormatting sqref="D10">
    <cfRule type="cellIs" dxfId="1324" priority="1301" operator="lessThan">
      <formula>0</formula>
    </cfRule>
  </conditionalFormatting>
  <conditionalFormatting sqref="D10">
    <cfRule type="cellIs" dxfId="1323" priority="1300" operator="lessThan">
      <formula>0</formula>
    </cfRule>
  </conditionalFormatting>
  <conditionalFormatting sqref="D11">
    <cfRule type="cellIs" dxfId="1322" priority="1299" operator="lessThan">
      <formula>0</formula>
    </cfRule>
  </conditionalFormatting>
  <conditionalFormatting sqref="D11">
    <cfRule type="cellIs" dxfId="1321" priority="1298" operator="lessThan">
      <formula>0</formula>
    </cfRule>
  </conditionalFormatting>
  <conditionalFormatting sqref="D11">
    <cfRule type="cellIs" dxfId="1320" priority="1297" operator="lessThan">
      <formula>0</formula>
    </cfRule>
  </conditionalFormatting>
  <conditionalFormatting sqref="D10">
    <cfRule type="cellIs" dxfId="1319" priority="1296" operator="lessThan">
      <formula>0</formula>
    </cfRule>
  </conditionalFormatting>
  <conditionalFormatting sqref="D11">
    <cfRule type="cellIs" dxfId="1318" priority="1295" operator="lessThan">
      <formula>0</formula>
    </cfRule>
  </conditionalFormatting>
  <conditionalFormatting sqref="D11">
    <cfRule type="cellIs" dxfId="1317" priority="1294" operator="lessThan">
      <formula>0</formula>
    </cfRule>
  </conditionalFormatting>
  <conditionalFormatting sqref="D10">
    <cfRule type="cellIs" dxfId="1316" priority="1293" operator="lessThan">
      <formula>0</formula>
    </cfRule>
  </conditionalFormatting>
  <conditionalFormatting sqref="D11">
    <cfRule type="cellIs" dxfId="1315" priority="1292" operator="lessThan">
      <formula>0</formula>
    </cfRule>
  </conditionalFormatting>
  <conditionalFormatting sqref="D10">
    <cfRule type="cellIs" dxfId="1314" priority="1291" operator="lessThan">
      <formula>0</formula>
    </cfRule>
  </conditionalFormatting>
  <conditionalFormatting sqref="D10">
    <cfRule type="cellIs" dxfId="1313" priority="1290" operator="lessThan">
      <formula>0</formula>
    </cfRule>
  </conditionalFormatting>
  <conditionalFormatting sqref="D11">
    <cfRule type="cellIs" dxfId="1312" priority="1289" operator="lessThan">
      <formula>0</formula>
    </cfRule>
  </conditionalFormatting>
  <conditionalFormatting sqref="D11">
    <cfRule type="cellIs" dxfId="1311" priority="1288" operator="lessThan">
      <formula>0</formula>
    </cfRule>
  </conditionalFormatting>
  <conditionalFormatting sqref="D10">
    <cfRule type="cellIs" dxfId="1310" priority="1287" operator="lessThan">
      <formula>0</formula>
    </cfRule>
  </conditionalFormatting>
  <conditionalFormatting sqref="D11">
    <cfRule type="cellIs" dxfId="1309" priority="1286" operator="lessThan">
      <formula>0</formula>
    </cfRule>
  </conditionalFormatting>
  <conditionalFormatting sqref="D10">
    <cfRule type="cellIs" dxfId="1308" priority="1285" operator="lessThan">
      <formula>0</formula>
    </cfRule>
  </conditionalFormatting>
  <conditionalFormatting sqref="D10">
    <cfRule type="cellIs" dxfId="1307" priority="1284" operator="lessThan">
      <formula>0</formula>
    </cfRule>
  </conditionalFormatting>
  <conditionalFormatting sqref="D11">
    <cfRule type="cellIs" dxfId="1306" priority="1283" operator="lessThan">
      <formula>0</formula>
    </cfRule>
  </conditionalFormatting>
  <conditionalFormatting sqref="D10">
    <cfRule type="cellIs" dxfId="1305" priority="1282" operator="lessThan">
      <formula>0</formula>
    </cfRule>
  </conditionalFormatting>
  <conditionalFormatting sqref="D10">
    <cfRule type="cellIs" dxfId="1304" priority="1281" operator="lessThan">
      <formula>0</formula>
    </cfRule>
  </conditionalFormatting>
  <conditionalFormatting sqref="D10">
    <cfRule type="cellIs" dxfId="1303" priority="1280" operator="lessThan">
      <formula>0</formula>
    </cfRule>
  </conditionalFormatting>
  <conditionalFormatting sqref="D11">
    <cfRule type="cellIs" dxfId="1302" priority="1279" operator="lessThan">
      <formula>0</formula>
    </cfRule>
  </conditionalFormatting>
  <conditionalFormatting sqref="D11">
    <cfRule type="cellIs" dxfId="1301" priority="1278" operator="lessThan">
      <formula>0</formula>
    </cfRule>
  </conditionalFormatting>
  <conditionalFormatting sqref="D11">
    <cfRule type="cellIs" dxfId="1300" priority="1277" operator="lessThan">
      <formula>0</formula>
    </cfRule>
  </conditionalFormatting>
  <conditionalFormatting sqref="D11">
    <cfRule type="cellIs" dxfId="1299" priority="1276" operator="lessThan">
      <formula>0</formula>
    </cfRule>
  </conditionalFormatting>
  <conditionalFormatting sqref="D10">
    <cfRule type="cellIs" dxfId="1298" priority="1275" operator="lessThan">
      <formula>0</formula>
    </cfRule>
  </conditionalFormatting>
  <conditionalFormatting sqref="D11">
    <cfRule type="cellIs" dxfId="1297" priority="1274" operator="lessThan">
      <formula>0</formula>
    </cfRule>
  </conditionalFormatting>
  <conditionalFormatting sqref="D11">
    <cfRule type="cellIs" dxfId="1296" priority="1273" operator="lessThan">
      <formula>0</formula>
    </cfRule>
  </conditionalFormatting>
  <conditionalFormatting sqref="D11">
    <cfRule type="cellIs" dxfId="1295" priority="1272" operator="lessThan">
      <formula>0</formula>
    </cfRule>
  </conditionalFormatting>
  <conditionalFormatting sqref="D10">
    <cfRule type="cellIs" dxfId="1294" priority="1271" operator="lessThan">
      <formula>0</formula>
    </cfRule>
  </conditionalFormatting>
  <conditionalFormatting sqref="D11">
    <cfRule type="cellIs" dxfId="1293" priority="1270" operator="lessThan">
      <formula>0</formula>
    </cfRule>
  </conditionalFormatting>
  <conditionalFormatting sqref="D11">
    <cfRule type="cellIs" dxfId="1292" priority="1269" operator="lessThan">
      <formula>0</formula>
    </cfRule>
  </conditionalFormatting>
  <conditionalFormatting sqref="D10">
    <cfRule type="cellIs" dxfId="1291" priority="1268" operator="lessThan">
      <formula>0</formula>
    </cfRule>
  </conditionalFormatting>
  <conditionalFormatting sqref="D11">
    <cfRule type="cellIs" dxfId="1290" priority="1267" operator="lessThan">
      <formula>0</formula>
    </cfRule>
  </conditionalFormatting>
  <conditionalFormatting sqref="D10">
    <cfRule type="cellIs" dxfId="1289" priority="1266" operator="lessThan">
      <formula>0</formula>
    </cfRule>
  </conditionalFormatting>
  <conditionalFormatting sqref="D10">
    <cfRule type="cellIs" dxfId="1288" priority="1265" operator="lessThan">
      <formula>0</formula>
    </cfRule>
  </conditionalFormatting>
  <conditionalFormatting sqref="D11">
    <cfRule type="cellIs" dxfId="1287" priority="1264" operator="lessThan">
      <formula>0</formula>
    </cfRule>
  </conditionalFormatting>
  <conditionalFormatting sqref="D11">
    <cfRule type="cellIs" dxfId="1286" priority="1263" operator="lessThan">
      <formula>0</formula>
    </cfRule>
  </conditionalFormatting>
  <conditionalFormatting sqref="D11">
    <cfRule type="cellIs" dxfId="1285" priority="1262" operator="lessThan">
      <formula>0</formula>
    </cfRule>
  </conditionalFormatting>
  <conditionalFormatting sqref="D10">
    <cfRule type="cellIs" dxfId="1284" priority="1261" operator="lessThan">
      <formula>0</formula>
    </cfRule>
  </conditionalFormatting>
  <conditionalFormatting sqref="D11">
    <cfRule type="cellIs" dxfId="1283" priority="1260" operator="lessThan">
      <formula>0</formula>
    </cfRule>
  </conditionalFormatting>
  <conditionalFormatting sqref="D11">
    <cfRule type="cellIs" dxfId="1282" priority="1259" operator="lessThan">
      <formula>0</formula>
    </cfRule>
  </conditionalFormatting>
  <conditionalFormatting sqref="D10">
    <cfRule type="cellIs" dxfId="1281" priority="1258" operator="lessThan">
      <formula>0</formula>
    </cfRule>
  </conditionalFormatting>
  <conditionalFormatting sqref="D11">
    <cfRule type="cellIs" dxfId="1280" priority="1257" operator="lessThan">
      <formula>0</formula>
    </cfRule>
  </conditionalFormatting>
  <conditionalFormatting sqref="D10">
    <cfRule type="cellIs" dxfId="1279" priority="1256" operator="lessThan">
      <formula>0</formula>
    </cfRule>
  </conditionalFormatting>
  <conditionalFormatting sqref="D10">
    <cfRule type="cellIs" dxfId="1278" priority="1255" operator="lessThan">
      <formula>0</formula>
    </cfRule>
  </conditionalFormatting>
  <conditionalFormatting sqref="D11">
    <cfRule type="cellIs" dxfId="1277" priority="1254" operator="lessThan">
      <formula>0</formula>
    </cfRule>
  </conditionalFormatting>
  <conditionalFormatting sqref="D11">
    <cfRule type="cellIs" dxfId="1276" priority="1253" operator="lessThan">
      <formula>0</formula>
    </cfRule>
  </conditionalFormatting>
  <conditionalFormatting sqref="D10">
    <cfRule type="cellIs" dxfId="1275" priority="1252" operator="lessThan">
      <formula>0</formula>
    </cfRule>
  </conditionalFormatting>
  <conditionalFormatting sqref="D11">
    <cfRule type="cellIs" dxfId="1274" priority="1251" operator="lessThan">
      <formula>0</formula>
    </cfRule>
  </conditionalFormatting>
  <conditionalFormatting sqref="D10">
    <cfRule type="cellIs" dxfId="1273" priority="1250" operator="lessThan">
      <formula>0</formula>
    </cfRule>
  </conditionalFormatting>
  <conditionalFormatting sqref="D10">
    <cfRule type="cellIs" dxfId="1272" priority="1249" operator="lessThan">
      <formula>0</formula>
    </cfRule>
  </conditionalFormatting>
  <conditionalFormatting sqref="D11">
    <cfRule type="cellIs" dxfId="1271" priority="1248" operator="lessThan">
      <formula>0</formula>
    </cfRule>
  </conditionalFormatting>
  <conditionalFormatting sqref="D10">
    <cfRule type="cellIs" dxfId="1270" priority="1247" operator="lessThan">
      <formula>0</formula>
    </cfRule>
  </conditionalFormatting>
  <conditionalFormatting sqref="D10">
    <cfRule type="cellIs" dxfId="1269" priority="1246" operator="lessThan">
      <formula>0</formula>
    </cfRule>
  </conditionalFormatting>
  <conditionalFormatting sqref="D10">
    <cfRule type="cellIs" dxfId="1268" priority="1245" operator="lessThan">
      <formula>0</formula>
    </cfRule>
  </conditionalFormatting>
  <conditionalFormatting sqref="D11">
    <cfRule type="cellIs" dxfId="1267" priority="1244" operator="lessThan">
      <formula>0</formula>
    </cfRule>
  </conditionalFormatting>
  <conditionalFormatting sqref="D11">
    <cfRule type="cellIs" dxfId="1266" priority="1243" operator="lessThan">
      <formula>0</formula>
    </cfRule>
  </conditionalFormatting>
  <conditionalFormatting sqref="D11">
    <cfRule type="cellIs" dxfId="1265" priority="1242" operator="lessThan">
      <formula>0</formula>
    </cfRule>
  </conditionalFormatting>
  <conditionalFormatting sqref="D10">
    <cfRule type="cellIs" dxfId="1264" priority="1241" operator="lessThan">
      <formula>0</formula>
    </cfRule>
  </conditionalFormatting>
  <conditionalFormatting sqref="D11">
    <cfRule type="cellIs" dxfId="1263" priority="1240" operator="lessThan">
      <formula>0</formula>
    </cfRule>
  </conditionalFormatting>
  <conditionalFormatting sqref="D11">
    <cfRule type="cellIs" dxfId="1262" priority="1239" operator="lessThan">
      <formula>0</formula>
    </cfRule>
  </conditionalFormatting>
  <conditionalFormatting sqref="D10">
    <cfRule type="cellIs" dxfId="1261" priority="1238" operator="lessThan">
      <formula>0</formula>
    </cfRule>
  </conditionalFormatting>
  <conditionalFormatting sqref="D11">
    <cfRule type="cellIs" dxfId="1260" priority="1237" operator="lessThan">
      <formula>0</formula>
    </cfRule>
  </conditionalFormatting>
  <conditionalFormatting sqref="D10">
    <cfRule type="cellIs" dxfId="1259" priority="1236" operator="lessThan">
      <formula>0</formula>
    </cfRule>
  </conditionalFormatting>
  <conditionalFormatting sqref="D10">
    <cfRule type="cellIs" dxfId="1258" priority="1235" operator="lessThan">
      <formula>0</formula>
    </cfRule>
  </conditionalFormatting>
  <conditionalFormatting sqref="D11">
    <cfRule type="cellIs" dxfId="1257" priority="1234" operator="lessThan">
      <formula>0</formula>
    </cfRule>
  </conditionalFormatting>
  <conditionalFormatting sqref="D11">
    <cfRule type="cellIs" dxfId="1256" priority="1233" operator="lessThan">
      <formula>0</formula>
    </cfRule>
  </conditionalFormatting>
  <conditionalFormatting sqref="D10">
    <cfRule type="cellIs" dxfId="1255" priority="1232" operator="lessThan">
      <formula>0</formula>
    </cfRule>
  </conditionalFormatting>
  <conditionalFormatting sqref="D11">
    <cfRule type="cellIs" dxfId="1254" priority="1231" operator="lessThan">
      <formula>0</formula>
    </cfRule>
  </conditionalFormatting>
  <conditionalFormatting sqref="D10">
    <cfRule type="cellIs" dxfId="1253" priority="1230" operator="lessThan">
      <formula>0</formula>
    </cfRule>
  </conditionalFormatting>
  <conditionalFormatting sqref="D10">
    <cfRule type="cellIs" dxfId="1252" priority="1229" operator="lessThan">
      <formula>0</formula>
    </cfRule>
  </conditionalFormatting>
  <conditionalFormatting sqref="D11">
    <cfRule type="cellIs" dxfId="1251" priority="1228" operator="lessThan">
      <formula>0</formula>
    </cfRule>
  </conditionalFormatting>
  <conditionalFormatting sqref="D10">
    <cfRule type="cellIs" dxfId="1250" priority="1227" operator="lessThan">
      <formula>0</formula>
    </cfRule>
  </conditionalFormatting>
  <conditionalFormatting sqref="D10">
    <cfRule type="cellIs" dxfId="1249" priority="1226" operator="lessThan">
      <formula>0</formula>
    </cfRule>
  </conditionalFormatting>
  <conditionalFormatting sqref="D10">
    <cfRule type="cellIs" dxfId="1248" priority="1225" operator="lessThan">
      <formula>0</formula>
    </cfRule>
  </conditionalFormatting>
  <conditionalFormatting sqref="D11">
    <cfRule type="cellIs" dxfId="1247" priority="1224" operator="lessThan">
      <formula>0</formula>
    </cfRule>
  </conditionalFormatting>
  <conditionalFormatting sqref="D11">
    <cfRule type="cellIs" dxfId="1246" priority="1223" operator="lessThan">
      <formula>0</formula>
    </cfRule>
  </conditionalFormatting>
  <conditionalFormatting sqref="D10">
    <cfRule type="cellIs" dxfId="1245" priority="1222" operator="lessThan">
      <formula>0</formula>
    </cfRule>
  </conditionalFormatting>
  <conditionalFormatting sqref="D11">
    <cfRule type="cellIs" dxfId="1244" priority="1221" operator="lessThan">
      <formula>0</formula>
    </cfRule>
  </conditionalFormatting>
  <conditionalFormatting sqref="D10">
    <cfRule type="cellIs" dxfId="1243" priority="1220" operator="lessThan">
      <formula>0</formula>
    </cfRule>
  </conditionalFormatting>
  <conditionalFormatting sqref="D10">
    <cfRule type="cellIs" dxfId="1242" priority="1219" operator="lessThan">
      <formula>0</formula>
    </cfRule>
  </conditionalFormatting>
  <conditionalFormatting sqref="D11">
    <cfRule type="cellIs" dxfId="1241" priority="1218" operator="lessThan">
      <formula>0</formula>
    </cfRule>
  </conditionalFormatting>
  <conditionalFormatting sqref="D10">
    <cfRule type="cellIs" dxfId="1240" priority="1217" operator="lessThan">
      <formula>0</formula>
    </cfRule>
  </conditionalFormatting>
  <conditionalFormatting sqref="D10">
    <cfRule type="cellIs" dxfId="1239" priority="1216" operator="lessThan">
      <formula>0</formula>
    </cfRule>
  </conditionalFormatting>
  <conditionalFormatting sqref="D10">
    <cfRule type="cellIs" dxfId="1238" priority="1215" operator="lessThan">
      <formula>0</formula>
    </cfRule>
  </conditionalFormatting>
  <conditionalFormatting sqref="D11">
    <cfRule type="cellIs" dxfId="1237" priority="1214" operator="lessThan">
      <formula>0</formula>
    </cfRule>
  </conditionalFormatting>
  <conditionalFormatting sqref="D10">
    <cfRule type="cellIs" dxfId="1236" priority="1213" operator="lessThan">
      <formula>0</formula>
    </cfRule>
  </conditionalFormatting>
  <conditionalFormatting sqref="D10">
    <cfRule type="cellIs" dxfId="1235" priority="1212" operator="lessThan">
      <formula>0</formula>
    </cfRule>
  </conditionalFormatting>
  <conditionalFormatting sqref="D10">
    <cfRule type="cellIs" dxfId="1234" priority="1211" operator="lessThan">
      <formula>0</formula>
    </cfRule>
  </conditionalFormatting>
  <conditionalFormatting sqref="D10">
    <cfRule type="cellIs" dxfId="1233" priority="1210" operator="lessThan">
      <formula>0</formula>
    </cfRule>
  </conditionalFormatting>
  <conditionalFormatting sqref="D11">
    <cfRule type="cellIs" dxfId="1232" priority="1209" operator="lessThan">
      <formula>0</formula>
    </cfRule>
  </conditionalFormatting>
  <conditionalFormatting sqref="D11">
    <cfRule type="cellIs" dxfId="1231" priority="1208" operator="lessThan">
      <formula>0</formula>
    </cfRule>
  </conditionalFormatting>
  <conditionalFormatting sqref="D11">
    <cfRule type="cellIs" dxfId="1230" priority="1207" operator="lessThan">
      <formula>0</formula>
    </cfRule>
  </conditionalFormatting>
  <conditionalFormatting sqref="D11">
    <cfRule type="cellIs" dxfId="1229" priority="1206" operator="lessThan">
      <formula>0</formula>
    </cfRule>
  </conditionalFormatting>
  <conditionalFormatting sqref="D10">
    <cfRule type="cellIs" dxfId="1228" priority="1205" operator="lessThan">
      <formula>0</formula>
    </cfRule>
  </conditionalFormatting>
  <conditionalFormatting sqref="D11">
    <cfRule type="cellIs" dxfId="1227" priority="1204" operator="lessThan">
      <formula>0</formula>
    </cfRule>
  </conditionalFormatting>
  <conditionalFormatting sqref="D11">
    <cfRule type="cellIs" dxfId="1226" priority="1203" operator="lessThan">
      <formula>0</formula>
    </cfRule>
  </conditionalFormatting>
  <conditionalFormatting sqref="D11">
    <cfRule type="cellIs" dxfId="1225" priority="1202" operator="lessThan">
      <formula>0</formula>
    </cfRule>
  </conditionalFormatting>
  <conditionalFormatting sqref="D10">
    <cfRule type="cellIs" dxfId="1224" priority="1201" operator="lessThan">
      <formula>0</formula>
    </cfRule>
  </conditionalFormatting>
  <conditionalFormatting sqref="D11">
    <cfRule type="cellIs" dxfId="1223" priority="1200" operator="lessThan">
      <formula>0</formula>
    </cfRule>
  </conditionalFormatting>
  <conditionalFormatting sqref="D11">
    <cfRule type="cellIs" dxfId="1222" priority="1199" operator="lessThan">
      <formula>0</formula>
    </cfRule>
  </conditionalFormatting>
  <conditionalFormatting sqref="D10">
    <cfRule type="cellIs" dxfId="1221" priority="1198" operator="lessThan">
      <formula>0</formula>
    </cfRule>
  </conditionalFormatting>
  <conditionalFormatting sqref="D11">
    <cfRule type="cellIs" dxfId="1220" priority="1197" operator="lessThan">
      <formula>0</formula>
    </cfRule>
  </conditionalFormatting>
  <conditionalFormatting sqref="D10">
    <cfRule type="cellIs" dxfId="1219" priority="1196" operator="lessThan">
      <formula>0</formula>
    </cfRule>
  </conditionalFormatting>
  <conditionalFormatting sqref="D10">
    <cfRule type="cellIs" dxfId="1218" priority="1195" operator="lessThan">
      <formula>0</formula>
    </cfRule>
  </conditionalFormatting>
  <conditionalFormatting sqref="D11">
    <cfRule type="cellIs" dxfId="1217" priority="1194" operator="lessThan">
      <formula>0</formula>
    </cfRule>
  </conditionalFormatting>
  <conditionalFormatting sqref="D11">
    <cfRule type="cellIs" dxfId="1216" priority="1193" operator="lessThan">
      <formula>0</formula>
    </cfRule>
  </conditionalFormatting>
  <conditionalFormatting sqref="D11">
    <cfRule type="cellIs" dxfId="1215" priority="1192" operator="lessThan">
      <formula>0</formula>
    </cfRule>
  </conditionalFormatting>
  <conditionalFormatting sqref="D10">
    <cfRule type="cellIs" dxfId="1214" priority="1191" operator="lessThan">
      <formula>0</formula>
    </cfRule>
  </conditionalFormatting>
  <conditionalFormatting sqref="D11">
    <cfRule type="cellIs" dxfId="1213" priority="1190" operator="lessThan">
      <formula>0</formula>
    </cfRule>
  </conditionalFormatting>
  <conditionalFormatting sqref="D11">
    <cfRule type="cellIs" dxfId="1212" priority="1189" operator="lessThan">
      <formula>0</formula>
    </cfRule>
  </conditionalFormatting>
  <conditionalFormatting sqref="D10">
    <cfRule type="cellIs" dxfId="1211" priority="1188" operator="lessThan">
      <formula>0</formula>
    </cfRule>
  </conditionalFormatting>
  <conditionalFormatting sqref="D11">
    <cfRule type="cellIs" dxfId="1210" priority="1187" operator="lessThan">
      <formula>0</formula>
    </cfRule>
  </conditionalFormatting>
  <conditionalFormatting sqref="D10">
    <cfRule type="cellIs" dxfId="1209" priority="1186" operator="lessThan">
      <formula>0</formula>
    </cfRule>
  </conditionalFormatting>
  <conditionalFormatting sqref="D10">
    <cfRule type="cellIs" dxfId="1208" priority="1185" operator="lessThan">
      <formula>0</formula>
    </cfRule>
  </conditionalFormatting>
  <conditionalFormatting sqref="D11">
    <cfRule type="cellIs" dxfId="1207" priority="1184" operator="lessThan">
      <formula>0</formula>
    </cfRule>
  </conditionalFormatting>
  <conditionalFormatting sqref="D11">
    <cfRule type="cellIs" dxfId="1206" priority="1183" operator="lessThan">
      <formula>0</formula>
    </cfRule>
  </conditionalFormatting>
  <conditionalFormatting sqref="D10">
    <cfRule type="cellIs" dxfId="1205" priority="1182" operator="lessThan">
      <formula>0</formula>
    </cfRule>
  </conditionalFormatting>
  <conditionalFormatting sqref="D11">
    <cfRule type="cellIs" dxfId="1204" priority="1181" operator="lessThan">
      <formula>0</formula>
    </cfRule>
  </conditionalFormatting>
  <conditionalFormatting sqref="D10">
    <cfRule type="cellIs" dxfId="1203" priority="1180" operator="lessThan">
      <formula>0</formula>
    </cfRule>
  </conditionalFormatting>
  <conditionalFormatting sqref="D10">
    <cfRule type="cellIs" dxfId="1202" priority="1179" operator="lessThan">
      <formula>0</formula>
    </cfRule>
  </conditionalFormatting>
  <conditionalFormatting sqref="D11">
    <cfRule type="cellIs" dxfId="1201" priority="1178" operator="lessThan">
      <formula>0</formula>
    </cfRule>
  </conditionalFormatting>
  <conditionalFormatting sqref="D10">
    <cfRule type="cellIs" dxfId="1200" priority="1177" operator="lessThan">
      <formula>0</formula>
    </cfRule>
  </conditionalFormatting>
  <conditionalFormatting sqref="D10">
    <cfRule type="cellIs" dxfId="1199" priority="1176" operator="lessThan">
      <formula>0</formula>
    </cfRule>
  </conditionalFormatting>
  <conditionalFormatting sqref="D10">
    <cfRule type="cellIs" dxfId="1198" priority="1175" operator="lessThan">
      <formula>0</formula>
    </cfRule>
  </conditionalFormatting>
  <conditionalFormatting sqref="D11">
    <cfRule type="cellIs" dxfId="1197" priority="1174" operator="lessThan">
      <formula>0</formula>
    </cfRule>
  </conditionalFormatting>
  <conditionalFormatting sqref="D11">
    <cfRule type="cellIs" dxfId="1196" priority="1173" operator="lessThan">
      <formula>0</formula>
    </cfRule>
  </conditionalFormatting>
  <conditionalFormatting sqref="D11">
    <cfRule type="cellIs" dxfId="1195" priority="1172" operator="lessThan">
      <formula>0</formula>
    </cfRule>
  </conditionalFormatting>
  <conditionalFormatting sqref="D10">
    <cfRule type="cellIs" dxfId="1194" priority="1171" operator="lessThan">
      <formula>0</formula>
    </cfRule>
  </conditionalFormatting>
  <conditionalFormatting sqref="D11">
    <cfRule type="cellIs" dxfId="1193" priority="1170" operator="lessThan">
      <formula>0</formula>
    </cfRule>
  </conditionalFormatting>
  <conditionalFormatting sqref="D11">
    <cfRule type="cellIs" dxfId="1192" priority="1169" operator="lessThan">
      <formula>0</formula>
    </cfRule>
  </conditionalFormatting>
  <conditionalFormatting sqref="D10">
    <cfRule type="cellIs" dxfId="1191" priority="1168" operator="lessThan">
      <formula>0</formula>
    </cfRule>
  </conditionalFormatting>
  <conditionalFormatting sqref="D11">
    <cfRule type="cellIs" dxfId="1190" priority="1167" operator="lessThan">
      <formula>0</formula>
    </cfRule>
  </conditionalFormatting>
  <conditionalFormatting sqref="D10">
    <cfRule type="cellIs" dxfId="1189" priority="1166" operator="lessThan">
      <formula>0</formula>
    </cfRule>
  </conditionalFormatting>
  <conditionalFormatting sqref="D10">
    <cfRule type="cellIs" dxfId="1188" priority="1165" operator="lessThan">
      <formula>0</formula>
    </cfRule>
  </conditionalFormatting>
  <conditionalFormatting sqref="D11">
    <cfRule type="cellIs" dxfId="1187" priority="1164" operator="lessThan">
      <formula>0</formula>
    </cfRule>
  </conditionalFormatting>
  <conditionalFormatting sqref="D11">
    <cfRule type="cellIs" dxfId="1186" priority="1163" operator="lessThan">
      <formula>0</formula>
    </cfRule>
  </conditionalFormatting>
  <conditionalFormatting sqref="D10">
    <cfRule type="cellIs" dxfId="1185" priority="1162" operator="lessThan">
      <formula>0</formula>
    </cfRule>
  </conditionalFormatting>
  <conditionalFormatting sqref="D11">
    <cfRule type="cellIs" dxfId="1184" priority="1161" operator="lessThan">
      <formula>0</formula>
    </cfRule>
  </conditionalFormatting>
  <conditionalFormatting sqref="D10">
    <cfRule type="cellIs" dxfId="1183" priority="1160" operator="lessThan">
      <formula>0</formula>
    </cfRule>
  </conditionalFormatting>
  <conditionalFormatting sqref="D10">
    <cfRule type="cellIs" dxfId="1182" priority="1159" operator="lessThan">
      <formula>0</formula>
    </cfRule>
  </conditionalFormatting>
  <conditionalFormatting sqref="D11">
    <cfRule type="cellIs" dxfId="1181" priority="1158" operator="lessThan">
      <formula>0</formula>
    </cfRule>
  </conditionalFormatting>
  <conditionalFormatting sqref="D10">
    <cfRule type="cellIs" dxfId="1180" priority="1157" operator="lessThan">
      <formula>0</formula>
    </cfRule>
  </conditionalFormatting>
  <conditionalFormatting sqref="D10">
    <cfRule type="cellIs" dxfId="1179" priority="1156" operator="lessThan">
      <formula>0</formula>
    </cfRule>
  </conditionalFormatting>
  <conditionalFormatting sqref="D10">
    <cfRule type="cellIs" dxfId="1178" priority="1155" operator="lessThan">
      <formula>0</formula>
    </cfRule>
  </conditionalFormatting>
  <conditionalFormatting sqref="D11">
    <cfRule type="cellIs" dxfId="1177" priority="1154" operator="lessThan">
      <formula>0</formula>
    </cfRule>
  </conditionalFormatting>
  <conditionalFormatting sqref="D11">
    <cfRule type="cellIs" dxfId="1176" priority="1153" operator="lessThan">
      <formula>0</formula>
    </cfRule>
  </conditionalFormatting>
  <conditionalFormatting sqref="D10">
    <cfRule type="cellIs" dxfId="1175" priority="1152" operator="lessThan">
      <formula>0</formula>
    </cfRule>
  </conditionalFormatting>
  <conditionalFormatting sqref="D11">
    <cfRule type="cellIs" dxfId="1174" priority="1151" operator="lessThan">
      <formula>0</formula>
    </cfRule>
  </conditionalFormatting>
  <conditionalFormatting sqref="D10">
    <cfRule type="cellIs" dxfId="1173" priority="1150" operator="lessThan">
      <formula>0</formula>
    </cfRule>
  </conditionalFormatting>
  <conditionalFormatting sqref="D10">
    <cfRule type="cellIs" dxfId="1172" priority="1149" operator="lessThan">
      <formula>0</formula>
    </cfRule>
  </conditionalFormatting>
  <conditionalFormatting sqref="D11">
    <cfRule type="cellIs" dxfId="1171" priority="1148" operator="lessThan">
      <formula>0</formula>
    </cfRule>
  </conditionalFormatting>
  <conditionalFormatting sqref="D10">
    <cfRule type="cellIs" dxfId="1170" priority="1147" operator="lessThan">
      <formula>0</formula>
    </cfRule>
  </conditionalFormatting>
  <conditionalFormatting sqref="D10">
    <cfRule type="cellIs" dxfId="1169" priority="1146" operator="lessThan">
      <formula>0</formula>
    </cfRule>
  </conditionalFormatting>
  <conditionalFormatting sqref="D10">
    <cfRule type="cellIs" dxfId="1168" priority="1145" operator="lessThan">
      <formula>0</formula>
    </cfRule>
  </conditionalFormatting>
  <conditionalFormatting sqref="D11">
    <cfRule type="cellIs" dxfId="1167" priority="1144" operator="lessThan">
      <formula>0</formula>
    </cfRule>
  </conditionalFormatting>
  <conditionalFormatting sqref="D10">
    <cfRule type="cellIs" dxfId="1166" priority="1143" operator="lessThan">
      <formula>0</formula>
    </cfRule>
  </conditionalFormatting>
  <conditionalFormatting sqref="D10">
    <cfRule type="cellIs" dxfId="1165" priority="1142" operator="lessThan">
      <formula>0</formula>
    </cfRule>
  </conditionalFormatting>
  <conditionalFormatting sqref="D10">
    <cfRule type="cellIs" dxfId="1164" priority="1141" operator="lessThan">
      <formula>0</formula>
    </cfRule>
  </conditionalFormatting>
  <conditionalFormatting sqref="D10">
    <cfRule type="cellIs" dxfId="1163" priority="1140" operator="lessThan">
      <formula>0</formula>
    </cfRule>
  </conditionalFormatting>
  <conditionalFormatting sqref="D11">
    <cfRule type="cellIs" dxfId="1162" priority="1139" operator="lessThan">
      <formula>0</formula>
    </cfRule>
  </conditionalFormatting>
  <conditionalFormatting sqref="D11">
    <cfRule type="cellIs" dxfId="1161" priority="1138" operator="lessThan">
      <formula>0</formula>
    </cfRule>
  </conditionalFormatting>
  <conditionalFormatting sqref="D11">
    <cfRule type="cellIs" dxfId="1160" priority="1137" operator="lessThan">
      <formula>0</formula>
    </cfRule>
  </conditionalFormatting>
  <conditionalFormatting sqref="D10">
    <cfRule type="cellIs" dxfId="1159" priority="1136" operator="lessThan">
      <formula>0</formula>
    </cfRule>
  </conditionalFormatting>
  <conditionalFormatting sqref="D11">
    <cfRule type="cellIs" dxfId="1158" priority="1135" operator="lessThan">
      <formula>0</formula>
    </cfRule>
  </conditionalFormatting>
  <conditionalFormatting sqref="D11">
    <cfRule type="cellIs" dxfId="1157" priority="1134" operator="lessThan">
      <formula>0</formula>
    </cfRule>
  </conditionalFormatting>
  <conditionalFormatting sqref="D10">
    <cfRule type="cellIs" dxfId="1156" priority="1133" operator="lessThan">
      <formula>0</formula>
    </cfRule>
  </conditionalFormatting>
  <conditionalFormatting sqref="D11">
    <cfRule type="cellIs" dxfId="1155" priority="1132" operator="lessThan">
      <formula>0</formula>
    </cfRule>
  </conditionalFormatting>
  <conditionalFormatting sqref="D10">
    <cfRule type="cellIs" dxfId="1154" priority="1131" operator="lessThan">
      <formula>0</formula>
    </cfRule>
  </conditionalFormatting>
  <conditionalFormatting sqref="D10">
    <cfRule type="cellIs" dxfId="1153" priority="1130" operator="lessThan">
      <formula>0</formula>
    </cfRule>
  </conditionalFormatting>
  <conditionalFormatting sqref="D11">
    <cfRule type="cellIs" dxfId="1152" priority="1129" operator="lessThan">
      <formula>0</formula>
    </cfRule>
  </conditionalFormatting>
  <conditionalFormatting sqref="D11">
    <cfRule type="cellIs" dxfId="1151" priority="1128" operator="lessThan">
      <formula>0</formula>
    </cfRule>
  </conditionalFormatting>
  <conditionalFormatting sqref="D10">
    <cfRule type="cellIs" dxfId="1150" priority="1127" operator="lessThan">
      <formula>0</formula>
    </cfRule>
  </conditionalFormatting>
  <conditionalFormatting sqref="D11">
    <cfRule type="cellIs" dxfId="1149" priority="1126" operator="lessThan">
      <formula>0</formula>
    </cfRule>
  </conditionalFormatting>
  <conditionalFormatting sqref="D10">
    <cfRule type="cellIs" dxfId="1148" priority="1125" operator="lessThan">
      <formula>0</formula>
    </cfRule>
  </conditionalFormatting>
  <conditionalFormatting sqref="D10">
    <cfRule type="cellIs" dxfId="1147" priority="1124" operator="lessThan">
      <formula>0</formula>
    </cfRule>
  </conditionalFormatting>
  <conditionalFormatting sqref="D11">
    <cfRule type="cellIs" dxfId="1146" priority="1123" operator="lessThan">
      <formula>0</formula>
    </cfRule>
  </conditionalFormatting>
  <conditionalFormatting sqref="D10">
    <cfRule type="cellIs" dxfId="1145" priority="1122" operator="lessThan">
      <formula>0</formula>
    </cfRule>
  </conditionalFormatting>
  <conditionalFormatting sqref="D10">
    <cfRule type="cellIs" dxfId="1144" priority="1121" operator="lessThan">
      <formula>0</formula>
    </cfRule>
  </conditionalFormatting>
  <conditionalFormatting sqref="D10">
    <cfRule type="cellIs" dxfId="1143" priority="1120" operator="lessThan">
      <formula>0</formula>
    </cfRule>
  </conditionalFormatting>
  <conditionalFormatting sqref="D11">
    <cfRule type="cellIs" dxfId="1142" priority="1119" operator="lessThan">
      <formula>0</formula>
    </cfRule>
  </conditionalFormatting>
  <conditionalFormatting sqref="D11">
    <cfRule type="cellIs" dxfId="1141" priority="1118" operator="lessThan">
      <formula>0</formula>
    </cfRule>
  </conditionalFormatting>
  <conditionalFormatting sqref="D10">
    <cfRule type="cellIs" dxfId="1140" priority="1117" operator="lessThan">
      <formula>0</formula>
    </cfRule>
  </conditionalFormatting>
  <conditionalFormatting sqref="D11">
    <cfRule type="cellIs" dxfId="1139" priority="1116" operator="lessThan">
      <formula>0</formula>
    </cfRule>
  </conditionalFormatting>
  <conditionalFormatting sqref="D10">
    <cfRule type="cellIs" dxfId="1138" priority="1115" operator="lessThan">
      <formula>0</formula>
    </cfRule>
  </conditionalFormatting>
  <conditionalFormatting sqref="D10">
    <cfRule type="cellIs" dxfId="1137" priority="1114" operator="lessThan">
      <formula>0</formula>
    </cfRule>
  </conditionalFormatting>
  <conditionalFormatting sqref="D11">
    <cfRule type="cellIs" dxfId="1136" priority="1113" operator="lessThan">
      <formula>0</formula>
    </cfRule>
  </conditionalFormatting>
  <conditionalFormatting sqref="D10">
    <cfRule type="cellIs" dxfId="1135" priority="1112" operator="lessThan">
      <formula>0</formula>
    </cfRule>
  </conditionalFormatting>
  <conditionalFormatting sqref="D10">
    <cfRule type="cellIs" dxfId="1134" priority="1111" operator="lessThan">
      <formula>0</formula>
    </cfRule>
  </conditionalFormatting>
  <conditionalFormatting sqref="D10">
    <cfRule type="cellIs" dxfId="1133" priority="1110" operator="lessThan">
      <formula>0</formula>
    </cfRule>
  </conditionalFormatting>
  <conditionalFormatting sqref="D11">
    <cfRule type="cellIs" dxfId="1132" priority="1109" operator="lessThan">
      <formula>0</formula>
    </cfRule>
  </conditionalFormatting>
  <conditionalFormatting sqref="D10">
    <cfRule type="cellIs" dxfId="1131" priority="1108" operator="lessThan">
      <formula>0</formula>
    </cfRule>
  </conditionalFormatting>
  <conditionalFormatting sqref="D10">
    <cfRule type="cellIs" dxfId="1130" priority="1107" operator="lessThan">
      <formula>0</formula>
    </cfRule>
  </conditionalFormatting>
  <conditionalFormatting sqref="D10">
    <cfRule type="cellIs" dxfId="1129" priority="1106" operator="lessThan">
      <formula>0</formula>
    </cfRule>
  </conditionalFormatting>
  <conditionalFormatting sqref="D10">
    <cfRule type="cellIs" dxfId="1128" priority="1105" operator="lessThan">
      <formula>0</formula>
    </cfRule>
  </conditionalFormatting>
  <conditionalFormatting sqref="D11">
    <cfRule type="cellIs" dxfId="1127" priority="1104" operator="lessThan">
      <formula>0</formula>
    </cfRule>
  </conditionalFormatting>
  <conditionalFormatting sqref="D11">
    <cfRule type="cellIs" dxfId="1126" priority="1103" operator="lessThan">
      <formula>0</formula>
    </cfRule>
  </conditionalFormatting>
  <conditionalFormatting sqref="D10">
    <cfRule type="cellIs" dxfId="1125" priority="1102" operator="lessThan">
      <formula>0</formula>
    </cfRule>
  </conditionalFormatting>
  <conditionalFormatting sqref="D11">
    <cfRule type="cellIs" dxfId="1124" priority="1101" operator="lessThan">
      <formula>0</formula>
    </cfRule>
  </conditionalFormatting>
  <conditionalFormatting sqref="D10">
    <cfRule type="cellIs" dxfId="1123" priority="1100" operator="lessThan">
      <formula>0</formula>
    </cfRule>
  </conditionalFormatting>
  <conditionalFormatting sqref="D10">
    <cfRule type="cellIs" dxfId="1122" priority="1099" operator="lessThan">
      <formula>0</formula>
    </cfRule>
  </conditionalFormatting>
  <conditionalFormatting sqref="D11">
    <cfRule type="cellIs" dxfId="1121" priority="1098" operator="lessThan">
      <formula>0</formula>
    </cfRule>
  </conditionalFormatting>
  <conditionalFormatting sqref="D10">
    <cfRule type="cellIs" dxfId="1120" priority="1097" operator="lessThan">
      <formula>0</formula>
    </cfRule>
  </conditionalFormatting>
  <conditionalFormatting sqref="D10">
    <cfRule type="cellIs" dxfId="1119" priority="1096" operator="lessThan">
      <formula>0</formula>
    </cfRule>
  </conditionalFormatting>
  <conditionalFormatting sqref="D10">
    <cfRule type="cellIs" dxfId="1118" priority="1095" operator="lessThan">
      <formula>0</formula>
    </cfRule>
  </conditionalFormatting>
  <conditionalFormatting sqref="D11">
    <cfRule type="cellIs" dxfId="1117" priority="1094" operator="lessThan">
      <formula>0</formula>
    </cfRule>
  </conditionalFormatting>
  <conditionalFormatting sqref="D10">
    <cfRule type="cellIs" dxfId="1116" priority="1093" operator="lessThan">
      <formula>0</formula>
    </cfRule>
  </conditionalFormatting>
  <conditionalFormatting sqref="D10">
    <cfRule type="cellIs" dxfId="1115" priority="1092" operator="lessThan">
      <formula>0</formula>
    </cfRule>
  </conditionalFormatting>
  <conditionalFormatting sqref="D10">
    <cfRule type="cellIs" dxfId="1114" priority="1091" operator="lessThan">
      <formula>0</formula>
    </cfRule>
  </conditionalFormatting>
  <conditionalFormatting sqref="D10">
    <cfRule type="cellIs" dxfId="1113" priority="1090" operator="lessThan">
      <formula>0</formula>
    </cfRule>
  </conditionalFormatting>
  <conditionalFormatting sqref="D11">
    <cfRule type="cellIs" dxfId="1112" priority="1089" operator="lessThan">
      <formula>0</formula>
    </cfRule>
  </conditionalFormatting>
  <conditionalFormatting sqref="D10">
    <cfRule type="cellIs" dxfId="1111" priority="1088" operator="lessThan">
      <formula>0</formula>
    </cfRule>
  </conditionalFormatting>
  <conditionalFormatting sqref="D10">
    <cfRule type="cellIs" dxfId="1110" priority="1087" operator="lessThan">
      <formula>0</formula>
    </cfRule>
  </conditionalFormatting>
  <conditionalFormatting sqref="D10">
    <cfRule type="cellIs" dxfId="1109" priority="1086" operator="lessThan">
      <formula>0</formula>
    </cfRule>
  </conditionalFormatting>
  <conditionalFormatting sqref="D10">
    <cfRule type="cellIs" dxfId="1108" priority="1085" operator="lessThan">
      <formula>0</formula>
    </cfRule>
  </conditionalFormatting>
  <conditionalFormatting sqref="D10">
    <cfRule type="cellIs" dxfId="1107" priority="1084" operator="lessThan">
      <formula>0</formula>
    </cfRule>
  </conditionalFormatting>
  <conditionalFormatting sqref="D11">
    <cfRule type="cellIs" dxfId="1106" priority="1083" operator="lessThan">
      <formula>0</formula>
    </cfRule>
  </conditionalFormatting>
  <conditionalFormatting sqref="D11">
    <cfRule type="cellIs" dxfId="1105" priority="1082" operator="lessThan">
      <formula>0</formula>
    </cfRule>
  </conditionalFormatting>
  <conditionalFormatting sqref="D11">
    <cfRule type="cellIs" dxfId="1104" priority="1081" operator="lessThan">
      <formula>0</formula>
    </cfRule>
  </conditionalFormatting>
  <conditionalFormatting sqref="D11">
    <cfRule type="cellIs" dxfId="1103" priority="1080" operator="lessThan">
      <formula>0</formula>
    </cfRule>
  </conditionalFormatting>
  <conditionalFormatting sqref="D10">
    <cfRule type="cellIs" dxfId="1102" priority="1079" operator="lessThan">
      <formula>0</formula>
    </cfRule>
  </conditionalFormatting>
  <conditionalFormatting sqref="D11">
    <cfRule type="cellIs" dxfId="1101" priority="1078" operator="lessThan">
      <formula>0</formula>
    </cfRule>
  </conditionalFormatting>
  <conditionalFormatting sqref="D11">
    <cfRule type="cellIs" dxfId="1100" priority="1077" operator="lessThan">
      <formula>0</formula>
    </cfRule>
  </conditionalFormatting>
  <conditionalFormatting sqref="D11">
    <cfRule type="cellIs" dxfId="1099" priority="1076" operator="lessThan">
      <formula>0</formula>
    </cfRule>
  </conditionalFormatting>
  <conditionalFormatting sqref="D10">
    <cfRule type="cellIs" dxfId="1098" priority="1075" operator="lessThan">
      <formula>0</formula>
    </cfRule>
  </conditionalFormatting>
  <conditionalFormatting sqref="D11">
    <cfRule type="cellIs" dxfId="1097" priority="1074" operator="lessThan">
      <formula>0</formula>
    </cfRule>
  </conditionalFormatting>
  <conditionalFormatting sqref="D11">
    <cfRule type="cellIs" dxfId="1096" priority="1073" operator="lessThan">
      <formula>0</formula>
    </cfRule>
  </conditionalFormatting>
  <conditionalFormatting sqref="D10">
    <cfRule type="cellIs" dxfId="1095" priority="1072" operator="lessThan">
      <formula>0</formula>
    </cfRule>
  </conditionalFormatting>
  <conditionalFormatting sqref="D11">
    <cfRule type="cellIs" dxfId="1094" priority="1071" operator="lessThan">
      <formula>0</formula>
    </cfRule>
  </conditionalFormatting>
  <conditionalFormatting sqref="D10">
    <cfRule type="cellIs" dxfId="1093" priority="1070" operator="lessThan">
      <formula>0</formula>
    </cfRule>
  </conditionalFormatting>
  <conditionalFormatting sqref="D10">
    <cfRule type="cellIs" dxfId="1092" priority="1069" operator="lessThan">
      <formula>0</formula>
    </cfRule>
  </conditionalFormatting>
  <conditionalFormatting sqref="D11">
    <cfRule type="cellIs" dxfId="1091" priority="1068" operator="lessThan">
      <formula>0</formula>
    </cfRule>
  </conditionalFormatting>
  <conditionalFormatting sqref="D11">
    <cfRule type="cellIs" dxfId="1090" priority="1067" operator="lessThan">
      <formula>0</formula>
    </cfRule>
  </conditionalFormatting>
  <conditionalFormatting sqref="D11">
    <cfRule type="cellIs" dxfId="1089" priority="1066" operator="lessThan">
      <formula>0</formula>
    </cfRule>
  </conditionalFormatting>
  <conditionalFormatting sqref="D10">
    <cfRule type="cellIs" dxfId="1088" priority="1065" operator="lessThan">
      <formula>0</formula>
    </cfRule>
  </conditionalFormatting>
  <conditionalFormatting sqref="D11">
    <cfRule type="cellIs" dxfId="1087" priority="1064" operator="lessThan">
      <formula>0</formula>
    </cfRule>
  </conditionalFormatting>
  <conditionalFormatting sqref="D11">
    <cfRule type="cellIs" dxfId="1086" priority="1063" operator="lessThan">
      <formula>0</formula>
    </cfRule>
  </conditionalFormatting>
  <conditionalFormatting sqref="D10">
    <cfRule type="cellIs" dxfId="1085" priority="1062" operator="lessThan">
      <formula>0</formula>
    </cfRule>
  </conditionalFormatting>
  <conditionalFormatting sqref="D11">
    <cfRule type="cellIs" dxfId="1084" priority="1061" operator="lessThan">
      <formula>0</formula>
    </cfRule>
  </conditionalFormatting>
  <conditionalFormatting sqref="D10">
    <cfRule type="cellIs" dxfId="1083" priority="1060" operator="lessThan">
      <formula>0</formula>
    </cfRule>
  </conditionalFormatting>
  <conditionalFormatting sqref="D10">
    <cfRule type="cellIs" dxfId="1082" priority="1059" operator="lessThan">
      <formula>0</formula>
    </cfRule>
  </conditionalFormatting>
  <conditionalFormatting sqref="D11">
    <cfRule type="cellIs" dxfId="1081" priority="1058" operator="lessThan">
      <formula>0</formula>
    </cfRule>
  </conditionalFormatting>
  <conditionalFormatting sqref="D11">
    <cfRule type="cellIs" dxfId="1080" priority="1057" operator="lessThan">
      <formula>0</formula>
    </cfRule>
  </conditionalFormatting>
  <conditionalFormatting sqref="D10">
    <cfRule type="cellIs" dxfId="1079" priority="1056" operator="lessThan">
      <formula>0</formula>
    </cfRule>
  </conditionalFormatting>
  <conditionalFormatting sqref="D11">
    <cfRule type="cellIs" dxfId="1078" priority="1055" operator="lessThan">
      <formula>0</formula>
    </cfRule>
  </conditionalFormatting>
  <conditionalFormatting sqref="D10">
    <cfRule type="cellIs" dxfId="1077" priority="1054" operator="lessThan">
      <formula>0</formula>
    </cfRule>
  </conditionalFormatting>
  <conditionalFormatting sqref="D10">
    <cfRule type="cellIs" dxfId="1076" priority="1053" operator="lessThan">
      <formula>0</formula>
    </cfRule>
  </conditionalFormatting>
  <conditionalFormatting sqref="D11">
    <cfRule type="cellIs" dxfId="1075" priority="1052" operator="lessThan">
      <formula>0</formula>
    </cfRule>
  </conditionalFormatting>
  <conditionalFormatting sqref="D10">
    <cfRule type="cellIs" dxfId="1074" priority="1051" operator="lessThan">
      <formula>0</formula>
    </cfRule>
  </conditionalFormatting>
  <conditionalFormatting sqref="D10">
    <cfRule type="cellIs" dxfId="1073" priority="1050" operator="lessThan">
      <formula>0</formula>
    </cfRule>
  </conditionalFormatting>
  <conditionalFormatting sqref="D10">
    <cfRule type="cellIs" dxfId="1072" priority="1049" operator="lessThan">
      <formula>0</formula>
    </cfRule>
  </conditionalFormatting>
  <conditionalFormatting sqref="D11">
    <cfRule type="cellIs" dxfId="1071" priority="1048" operator="lessThan">
      <formula>0</formula>
    </cfRule>
  </conditionalFormatting>
  <conditionalFormatting sqref="D11">
    <cfRule type="cellIs" dxfId="1070" priority="1047" operator="lessThan">
      <formula>0</formula>
    </cfRule>
  </conditionalFormatting>
  <conditionalFormatting sqref="D11">
    <cfRule type="cellIs" dxfId="1069" priority="1046" operator="lessThan">
      <formula>0</formula>
    </cfRule>
  </conditionalFormatting>
  <conditionalFormatting sqref="D10">
    <cfRule type="cellIs" dxfId="1068" priority="1045" operator="lessThan">
      <formula>0</formula>
    </cfRule>
  </conditionalFormatting>
  <conditionalFormatting sqref="D11">
    <cfRule type="cellIs" dxfId="1067" priority="1044" operator="lessThan">
      <formula>0</formula>
    </cfRule>
  </conditionalFormatting>
  <conditionalFormatting sqref="D11">
    <cfRule type="cellIs" dxfId="1066" priority="1043" operator="lessThan">
      <formula>0</formula>
    </cfRule>
  </conditionalFormatting>
  <conditionalFormatting sqref="D10">
    <cfRule type="cellIs" dxfId="1065" priority="1042" operator="lessThan">
      <formula>0</formula>
    </cfRule>
  </conditionalFormatting>
  <conditionalFormatting sqref="D11">
    <cfRule type="cellIs" dxfId="1064" priority="1041" operator="lessThan">
      <formula>0</formula>
    </cfRule>
  </conditionalFormatting>
  <conditionalFormatting sqref="D10">
    <cfRule type="cellIs" dxfId="1063" priority="1040" operator="lessThan">
      <formula>0</formula>
    </cfRule>
  </conditionalFormatting>
  <conditionalFormatting sqref="D10">
    <cfRule type="cellIs" dxfId="1062" priority="1039" operator="lessThan">
      <formula>0</formula>
    </cfRule>
  </conditionalFormatting>
  <conditionalFormatting sqref="D11">
    <cfRule type="cellIs" dxfId="1061" priority="1038" operator="lessThan">
      <formula>0</formula>
    </cfRule>
  </conditionalFormatting>
  <conditionalFormatting sqref="D11">
    <cfRule type="cellIs" dxfId="1060" priority="1037" operator="lessThan">
      <formula>0</formula>
    </cfRule>
  </conditionalFormatting>
  <conditionalFormatting sqref="D10">
    <cfRule type="cellIs" dxfId="1059" priority="1036" operator="lessThan">
      <formula>0</formula>
    </cfRule>
  </conditionalFormatting>
  <conditionalFormatting sqref="D11">
    <cfRule type="cellIs" dxfId="1058" priority="1035" operator="lessThan">
      <formula>0</formula>
    </cfRule>
  </conditionalFormatting>
  <conditionalFormatting sqref="D10">
    <cfRule type="cellIs" dxfId="1057" priority="1034" operator="lessThan">
      <formula>0</formula>
    </cfRule>
  </conditionalFormatting>
  <conditionalFormatting sqref="D10">
    <cfRule type="cellIs" dxfId="1056" priority="1033" operator="lessThan">
      <formula>0</formula>
    </cfRule>
  </conditionalFormatting>
  <conditionalFormatting sqref="D11">
    <cfRule type="cellIs" dxfId="1055" priority="1032" operator="lessThan">
      <formula>0</formula>
    </cfRule>
  </conditionalFormatting>
  <conditionalFormatting sqref="D10">
    <cfRule type="cellIs" dxfId="1054" priority="1031" operator="lessThan">
      <formula>0</formula>
    </cfRule>
  </conditionalFormatting>
  <conditionalFormatting sqref="D10">
    <cfRule type="cellIs" dxfId="1053" priority="1030" operator="lessThan">
      <formula>0</formula>
    </cfRule>
  </conditionalFormatting>
  <conditionalFormatting sqref="D10">
    <cfRule type="cellIs" dxfId="1052" priority="1029" operator="lessThan">
      <formula>0</formula>
    </cfRule>
  </conditionalFormatting>
  <conditionalFormatting sqref="D11">
    <cfRule type="cellIs" dxfId="1051" priority="1028" operator="lessThan">
      <formula>0</formula>
    </cfRule>
  </conditionalFormatting>
  <conditionalFormatting sqref="D11">
    <cfRule type="cellIs" dxfId="1050" priority="1027" operator="lessThan">
      <formula>0</formula>
    </cfRule>
  </conditionalFormatting>
  <conditionalFormatting sqref="D10">
    <cfRule type="cellIs" dxfId="1049" priority="1026" operator="lessThan">
      <formula>0</formula>
    </cfRule>
  </conditionalFormatting>
  <conditionalFormatting sqref="D11">
    <cfRule type="cellIs" dxfId="1048" priority="1025" operator="lessThan">
      <formula>0</formula>
    </cfRule>
  </conditionalFormatting>
  <conditionalFormatting sqref="D10">
    <cfRule type="cellIs" dxfId="1047" priority="1024" operator="lessThan">
      <formula>0</formula>
    </cfRule>
  </conditionalFormatting>
  <conditionalFormatting sqref="D10">
    <cfRule type="cellIs" dxfId="1046" priority="1023" operator="lessThan">
      <formula>0</formula>
    </cfRule>
  </conditionalFormatting>
  <conditionalFormatting sqref="D11">
    <cfRule type="cellIs" dxfId="1045" priority="1022" operator="lessThan">
      <formula>0</formula>
    </cfRule>
  </conditionalFormatting>
  <conditionalFormatting sqref="D10">
    <cfRule type="cellIs" dxfId="1044" priority="1021" operator="lessThan">
      <formula>0</formula>
    </cfRule>
  </conditionalFormatting>
  <conditionalFormatting sqref="D10">
    <cfRule type="cellIs" dxfId="1043" priority="1020" operator="lessThan">
      <formula>0</formula>
    </cfRule>
  </conditionalFormatting>
  <conditionalFormatting sqref="D10">
    <cfRule type="cellIs" dxfId="1042" priority="1019" operator="lessThan">
      <formula>0</formula>
    </cfRule>
  </conditionalFormatting>
  <conditionalFormatting sqref="D11">
    <cfRule type="cellIs" dxfId="1041" priority="1018" operator="lessThan">
      <formula>0</formula>
    </cfRule>
  </conditionalFormatting>
  <conditionalFormatting sqref="D10">
    <cfRule type="cellIs" dxfId="1040" priority="1017" operator="lessThan">
      <formula>0</formula>
    </cfRule>
  </conditionalFormatting>
  <conditionalFormatting sqref="D10">
    <cfRule type="cellIs" dxfId="1039" priority="1016" operator="lessThan">
      <formula>0</formula>
    </cfRule>
  </conditionalFormatting>
  <conditionalFormatting sqref="D10">
    <cfRule type="cellIs" dxfId="1038" priority="1015" operator="lessThan">
      <formula>0</formula>
    </cfRule>
  </conditionalFormatting>
  <conditionalFormatting sqref="D10">
    <cfRule type="cellIs" dxfId="1037" priority="1014" operator="lessThan">
      <formula>0</formula>
    </cfRule>
  </conditionalFormatting>
  <conditionalFormatting sqref="D11">
    <cfRule type="cellIs" dxfId="1036" priority="1013" operator="lessThan">
      <formula>0</formula>
    </cfRule>
  </conditionalFormatting>
  <conditionalFormatting sqref="D11">
    <cfRule type="cellIs" dxfId="1035" priority="1012" operator="lessThan">
      <formula>0</formula>
    </cfRule>
  </conditionalFormatting>
  <conditionalFormatting sqref="D11">
    <cfRule type="cellIs" dxfId="1034" priority="1011" operator="lessThan">
      <formula>0</formula>
    </cfRule>
  </conditionalFormatting>
  <conditionalFormatting sqref="D10">
    <cfRule type="cellIs" dxfId="1033" priority="1010" operator="lessThan">
      <formula>0</formula>
    </cfRule>
  </conditionalFormatting>
  <conditionalFormatting sqref="D11">
    <cfRule type="cellIs" dxfId="1032" priority="1009" operator="lessThan">
      <formula>0</formula>
    </cfRule>
  </conditionalFormatting>
  <conditionalFormatting sqref="D11">
    <cfRule type="cellIs" dxfId="1031" priority="1008" operator="lessThan">
      <formula>0</formula>
    </cfRule>
  </conditionalFormatting>
  <conditionalFormatting sqref="D10">
    <cfRule type="cellIs" dxfId="1030" priority="1007" operator="lessThan">
      <formula>0</formula>
    </cfRule>
  </conditionalFormatting>
  <conditionalFormatting sqref="D11">
    <cfRule type="cellIs" dxfId="1029" priority="1006" operator="lessThan">
      <formula>0</formula>
    </cfRule>
  </conditionalFormatting>
  <conditionalFormatting sqref="D10">
    <cfRule type="cellIs" dxfId="1028" priority="1005" operator="lessThan">
      <formula>0</formula>
    </cfRule>
  </conditionalFormatting>
  <conditionalFormatting sqref="D10">
    <cfRule type="cellIs" dxfId="1027" priority="1004" operator="lessThan">
      <formula>0</formula>
    </cfRule>
  </conditionalFormatting>
  <conditionalFormatting sqref="D11">
    <cfRule type="cellIs" dxfId="1026" priority="1003" operator="lessThan">
      <formula>0</formula>
    </cfRule>
  </conditionalFormatting>
  <conditionalFormatting sqref="D11">
    <cfRule type="cellIs" dxfId="1025" priority="1002" operator="lessThan">
      <formula>0</formula>
    </cfRule>
  </conditionalFormatting>
  <conditionalFormatting sqref="D10">
    <cfRule type="cellIs" dxfId="1024" priority="1001" operator="lessThan">
      <formula>0</formula>
    </cfRule>
  </conditionalFormatting>
  <conditionalFormatting sqref="D11">
    <cfRule type="cellIs" dxfId="1023" priority="1000" operator="lessThan">
      <formula>0</formula>
    </cfRule>
  </conditionalFormatting>
  <conditionalFormatting sqref="D10">
    <cfRule type="cellIs" dxfId="1022" priority="999" operator="lessThan">
      <formula>0</formula>
    </cfRule>
  </conditionalFormatting>
  <conditionalFormatting sqref="D10">
    <cfRule type="cellIs" dxfId="1021" priority="998" operator="lessThan">
      <formula>0</formula>
    </cfRule>
  </conditionalFormatting>
  <conditionalFormatting sqref="D11">
    <cfRule type="cellIs" dxfId="1020" priority="997" operator="lessThan">
      <formula>0</formula>
    </cfRule>
  </conditionalFormatting>
  <conditionalFormatting sqref="D10">
    <cfRule type="cellIs" dxfId="1019" priority="996" operator="lessThan">
      <formula>0</formula>
    </cfRule>
  </conditionalFormatting>
  <conditionalFormatting sqref="D10">
    <cfRule type="cellIs" dxfId="1018" priority="995" operator="lessThan">
      <formula>0</formula>
    </cfRule>
  </conditionalFormatting>
  <conditionalFormatting sqref="D10">
    <cfRule type="cellIs" dxfId="1017" priority="994" operator="lessThan">
      <formula>0</formula>
    </cfRule>
  </conditionalFormatting>
  <conditionalFormatting sqref="D11">
    <cfRule type="cellIs" dxfId="1016" priority="993" operator="lessThan">
      <formula>0</formula>
    </cfRule>
  </conditionalFormatting>
  <conditionalFormatting sqref="D11">
    <cfRule type="cellIs" dxfId="1015" priority="992" operator="lessThan">
      <formula>0</formula>
    </cfRule>
  </conditionalFormatting>
  <conditionalFormatting sqref="D10">
    <cfRule type="cellIs" dxfId="1014" priority="991" operator="lessThan">
      <formula>0</formula>
    </cfRule>
  </conditionalFormatting>
  <conditionalFormatting sqref="D11">
    <cfRule type="cellIs" dxfId="1013" priority="990" operator="lessThan">
      <formula>0</formula>
    </cfRule>
  </conditionalFormatting>
  <conditionalFormatting sqref="D10">
    <cfRule type="cellIs" dxfId="1012" priority="989" operator="lessThan">
      <formula>0</formula>
    </cfRule>
  </conditionalFormatting>
  <conditionalFormatting sqref="D10">
    <cfRule type="cellIs" dxfId="1011" priority="988" operator="lessThan">
      <formula>0</formula>
    </cfRule>
  </conditionalFormatting>
  <conditionalFormatting sqref="D11">
    <cfRule type="cellIs" dxfId="1010" priority="987" operator="lessThan">
      <formula>0</formula>
    </cfRule>
  </conditionalFormatting>
  <conditionalFormatting sqref="D10">
    <cfRule type="cellIs" dxfId="1009" priority="986" operator="lessThan">
      <formula>0</formula>
    </cfRule>
  </conditionalFormatting>
  <conditionalFormatting sqref="D10">
    <cfRule type="cellIs" dxfId="1008" priority="985" operator="lessThan">
      <formula>0</formula>
    </cfRule>
  </conditionalFormatting>
  <conditionalFormatting sqref="D10">
    <cfRule type="cellIs" dxfId="1007" priority="984" operator="lessThan">
      <formula>0</formula>
    </cfRule>
  </conditionalFormatting>
  <conditionalFormatting sqref="D11">
    <cfRule type="cellIs" dxfId="1006" priority="983" operator="lessThan">
      <formula>0</formula>
    </cfRule>
  </conditionalFormatting>
  <conditionalFormatting sqref="D10">
    <cfRule type="cellIs" dxfId="1005" priority="982" operator="lessThan">
      <formula>0</formula>
    </cfRule>
  </conditionalFormatting>
  <conditionalFormatting sqref="D10">
    <cfRule type="cellIs" dxfId="1004" priority="981" operator="lessThan">
      <formula>0</formula>
    </cfRule>
  </conditionalFormatting>
  <conditionalFormatting sqref="D10">
    <cfRule type="cellIs" dxfId="1003" priority="980" operator="lessThan">
      <formula>0</formula>
    </cfRule>
  </conditionalFormatting>
  <conditionalFormatting sqref="D10">
    <cfRule type="cellIs" dxfId="1002" priority="979" operator="lessThan">
      <formula>0</formula>
    </cfRule>
  </conditionalFormatting>
  <conditionalFormatting sqref="D11">
    <cfRule type="cellIs" dxfId="1001" priority="978" operator="lessThan">
      <formula>0</formula>
    </cfRule>
  </conditionalFormatting>
  <conditionalFormatting sqref="D11">
    <cfRule type="cellIs" dxfId="1000" priority="977" operator="lessThan">
      <formula>0</formula>
    </cfRule>
  </conditionalFormatting>
  <conditionalFormatting sqref="D10">
    <cfRule type="cellIs" dxfId="999" priority="976" operator="lessThan">
      <formula>0</formula>
    </cfRule>
  </conditionalFormatting>
  <conditionalFormatting sqref="D11">
    <cfRule type="cellIs" dxfId="998" priority="975" operator="lessThan">
      <formula>0</formula>
    </cfRule>
  </conditionalFormatting>
  <conditionalFormatting sqref="D10">
    <cfRule type="cellIs" dxfId="997" priority="974" operator="lessThan">
      <formula>0</formula>
    </cfRule>
  </conditionalFormatting>
  <conditionalFormatting sqref="D10">
    <cfRule type="cellIs" dxfId="996" priority="973" operator="lessThan">
      <formula>0</formula>
    </cfRule>
  </conditionalFormatting>
  <conditionalFormatting sqref="D11">
    <cfRule type="cellIs" dxfId="995" priority="972" operator="lessThan">
      <formula>0</formula>
    </cfRule>
  </conditionalFormatting>
  <conditionalFormatting sqref="D10">
    <cfRule type="cellIs" dxfId="994" priority="971" operator="lessThan">
      <formula>0</formula>
    </cfRule>
  </conditionalFormatting>
  <conditionalFormatting sqref="D10">
    <cfRule type="cellIs" dxfId="993" priority="970" operator="lessThan">
      <formula>0</formula>
    </cfRule>
  </conditionalFormatting>
  <conditionalFormatting sqref="D10">
    <cfRule type="cellIs" dxfId="992" priority="969" operator="lessThan">
      <formula>0</formula>
    </cfRule>
  </conditionalFormatting>
  <conditionalFormatting sqref="D11">
    <cfRule type="cellIs" dxfId="991" priority="968" operator="lessThan">
      <formula>0</formula>
    </cfRule>
  </conditionalFormatting>
  <conditionalFormatting sqref="D10">
    <cfRule type="cellIs" dxfId="990" priority="967" operator="lessThan">
      <formula>0</formula>
    </cfRule>
  </conditionalFormatting>
  <conditionalFormatting sqref="D10">
    <cfRule type="cellIs" dxfId="989" priority="966" operator="lessThan">
      <formula>0</formula>
    </cfRule>
  </conditionalFormatting>
  <conditionalFormatting sqref="D10">
    <cfRule type="cellIs" dxfId="988" priority="965" operator="lessThan">
      <formula>0</formula>
    </cfRule>
  </conditionalFormatting>
  <conditionalFormatting sqref="D10">
    <cfRule type="cellIs" dxfId="987" priority="964" operator="lessThan">
      <formula>0</formula>
    </cfRule>
  </conditionalFormatting>
  <conditionalFormatting sqref="D11">
    <cfRule type="cellIs" dxfId="986" priority="963" operator="lessThan">
      <formula>0</formula>
    </cfRule>
  </conditionalFormatting>
  <conditionalFormatting sqref="D10">
    <cfRule type="cellIs" dxfId="985" priority="962" operator="lessThan">
      <formula>0</formula>
    </cfRule>
  </conditionalFormatting>
  <conditionalFormatting sqref="D10">
    <cfRule type="cellIs" dxfId="984" priority="961" operator="lessThan">
      <formula>0</formula>
    </cfRule>
  </conditionalFormatting>
  <conditionalFormatting sqref="D10">
    <cfRule type="cellIs" dxfId="983" priority="960" operator="lessThan">
      <formula>0</formula>
    </cfRule>
  </conditionalFormatting>
  <conditionalFormatting sqref="D10">
    <cfRule type="cellIs" dxfId="982" priority="959" operator="lessThan">
      <formula>0</formula>
    </cfRule>
  </conditionalFormatting>
  <conditionalFormatting sqref="D10">
    <cfRule type="cellIs" dxfId="981" priority="958" operator="lessThan">
      <formula>0</formula>
    </cfRule>
  </conditionalFormatting>
  <conditionalFormatting sqref="D11">
    <cfRule type="cellIs" dxfId="980" priority="957" operator="lessThan">
      <formula>0</formula>
    </cfRule>
  </conditionalFormatting>
  <conditionalFormatting sqref="D11">
    <cfRule type="cellIs" dxfId="979" priority="956" operator="lessThan">
      <formula>0</formula>
    </cfRule>
  </conditionalFormatting>
  <conditionalFormatting sqref="D11">
    <cfRule type="cellIs" dxfId="978" priority="955" operator="lessThan">
      <formula>0</formula>
    </cfRule>
  </conditionalFormatting>
  <conditionalFormatting sqref="D10">
    <cfRule type="cellIs" dxfId="977" priority="954" operator="lessThan">
      <formula>0</formula>
    </cfRule>
  </conditionalFormatting>
  <conditionalFormatting sqref="D11">
    <cfRule type="cellIs" dxfId="976" priority="953" operator="lessThan">
      <formula>0</formula>
    </cfRule>
  </conditionalFormatting>
  <conditionalFormatting sqref="D11">
    <cfRule type="cellIs" dxfId="975" priority="952" operator="lessThan">
      <formula>0</formula>
    </cfRule>
  </conditionalFormatting>
  <conditionalFormatting sqref="D10">
    <cfRule type="cellIs" dxfId="974" priority="951" operator="lessThan">
      <formula>0</formula>
    </cfRule>
  </conditionalFormatting>
  <conditionalFormatting sqref="D11">
    <cfRule type="cellIs" dxfId="973" priority="950" operator="lessThan">
      <formula>0</formula>
    </cfRule>
  </conditionalFormatting>
  <conditionalFormatting sqref="D10">
    <cfRule type="cellIs" dxfId="972" priority="949" operator="lessThan">
      <formula>0</formula>
    </cfRule>
  </conditionalFormatting>
  <conditionalFormatting sqref="D10">
    <cfRule type="cellIs" dxfId="971" priority="948" operator="lessThan">
      <formula>0</formula>
    </cfRule>
  </conditionalFormatting>
  <conditionalFormatting sqref="D11">
    <cfRule type="cellIs" dxfId="970" priority="947" operator="lessThan">
      <formula>0</formula>
    </cfRule>
  </conditionalFormatting>
  <conditionalFormatting sqref="D11">
    <cfRule type="cellIs" dxfId="969" priority="946" operator="lessThan">
      <formula>0</formula>
    </cfRule>
  </conditionalFormatting>
  <conditionalFormatting sqref="D10">
    <cfRule type="cellIs" dxfId="968" priority="945" operator="lessThan">
      <formula>0</formula>
    </cfRule>
  </conditionalFormatting>
  <conditionalFormatting sqref="D11">
    <cfRule type="cellIs" dxfId="967" priority="944" operator="lessThan">
      <formula>0</formula>
    </cfRule>
  </conditionalFormatting>
  <conditionalFormatting sqref="D10">
    <cfRule type="cellIs" dxfId="966" priority="943" operator="lessThan">
      <formula>0</formula>
    </cfRule>
  </conditionalFormatting>
  <conditionalFormatting sqref="D10">
    <cfRule type="cellIs" dxfId="965" priority="942" operator="lessThan">
      <formula>0</formula>
    </cfRule>
  </conditionalFormatting>
  <conditionalFormatting sqref="D11">
    <cfRule type="cellIs" dxfId="964" priority="941" operator="lessThan">
      <formula>0</formula>
    </cfRule>
  </conditionalFormatting>
  <conditionalFormatting sqref="D10">
    <cfRule type="cellIs" dxfId="963" priority="940" operator="lessThan">
      <formula>0</formula>
    </cfRule>
  </conditionalFormatting>
  <conditionalFormatting sqref="D10">
    <cfRule type="cellIs" dxfId="962" priority="939" operator="lessThan">
      <formula>0</formula>
    </cfRule>
  </conditionalFormatting>
  <conditionalFormatting sqref="D10">
    <cfRule type="cellIs" dxfId="961" priority="938" operator="lessThan">
      <formula>0</formula>
    </cfRule>
  </conditionalFormatting>
  <conditionalFormatting sqref="D11">
    <cfRule type="cellIs" dxfId="960" priority="937" operator="lessThan">
      <formula>0</formula>
    </cfRule>
  </conditionalFormatting>
  <conditionalFormatting sqref="D11">
    <cfRule type="cellIs" dxfId="959" priority="936" operator="lessThan">
      <formula>0</formula>
    </cfRule>
  </conditionalFormatting>
  <conditionalFormatting sqref="D10">
    <cfRule type="cellIs" dxfId="958" priority="935" operator="lessThan">
      <formula>0</formula>
    </cfRule>
  </conditionalFormatting>
  <conditionalFormatting sqref="D11">
    <cfRule type="cellIs" dxfId="957" priority="934" operator="lessThan">
      <formula>0</formula>
    </cfRule>
  </conditionalFormatting>
  <conditionalFormatting sqref="D10">
    <cfRule type="cellIs" dxfId="956" priority="933" operator="lessThan">
      <formula>0</formula>
    </cfRule>
  </conditionalFormatting>
  <conditionalFormatting sqref="D10">
    <cfRule type="cellIs" dxfId="955" priority="932" operator="lessThan">
      <formula>0</formula>
    </cfRule>
  </conditionalFormatting>
  <conditionalFormatting sqref="D11">
    <cfRule type="cellIs" dxfId="954" priority="931" operator="lessThan">
      <formula>0</formula>
    </cfRule>
  </conditionalFormatting>
  <conditionalFormatting sqref="D10">
    <cfRule type="cellIs" dxfId="953" priority="930" operator="lessThan">
      <formula>0</formula>
    </cfRule>
  </conditionalFormatting>
  <conditionalFormatting sqref="D10">
    <cfRule type="cellIs" dxfId="952" priority="929" operator="lessThan">
      <formula>0</formula>
    </cfRule>
  </conditionalFormatting>
  <conditionalFormatting sqref="D10">
    <cfRule type="cellIs" dxfId="951" priority="928" operator="lessThan">
      <formula>0</formula>
    </cfRule>
  </conditionalFormatting>
  <conditionalFormatting sqref="D11">
    <cfRule type="cellIs" dxfId="950" priority="927" operator="lessThan">
      <formula>0</formula>
    </cfRule>
  </conditionalFormatting>
  <conditionalFormatting sqref="D10">
    <cfRule type="cellIs" dxfId="949" priority="926" operator="lessThan">
      <formula>0</formula>
    </cfRule>
  </conditionalFormatting>
  <conditionalFormatting sqref="D10">
    <cfRule type="cellIs" dxfId="948" priority="925" operator="lessThan">
      <formula>0</formula>
    </cfRule>
  </conditionalFormatting>
  <conditionalFormatting sqref="D10">
    <cfRule type="cellIs" dxfId="947" priority="924" operator="lessThan">
      <formula>0</formula>
    </cfRule>
  </conditionalFormatting>
  <conditionalFormatting sqref="D10">
    <cfRule type="cellIs" dxfId="946" priority="923" operator="lessThan">
      <formula>0</formula>
    </cfRule>
  </conditionalFormatting>
  <conditionalFormatting sqref="D11">
    <cfRule type="cellIs" dxfId="945" priority="922" operator="lessThan">
      <formula>0</formula>
    </cfRule>
  </conditionalFormatting>
  <conditionalFormatting sqref="D11">
    <cfRule type="cellIs" dxfId="944" priority="921" operator="lessThan">
      <formula>0</formula>
    </cfRule>
  </conditionalFormatting>
  <conditionalFormatting sqref="D10">
    <cfRule type="cellIs" dxfId="943" priority="920" operator="lessThan">
      <formula>0</formula>
    </cfRule>
  </conditionalFormatting>
  <conditionalFormatting sqref="D11">
    <cfRule type="cellIs" dxfId="942" priority="919" operator="lessThan">
      <formula>0</formula>
    </cfRule>
  </conditionalFormatting>
  <conditionalFormatting sqref="D10">
    <cfRule type="cellIs" dxfId="941" priority="918" operator="lessThan">
      <formula>0</formula>
    </cfRule>
  </conditionalFormatting>
  <conditionalFormatting sqref="D10">
    <cfRule type="cellIs" dxfId="940" priority="917" operator="lessThan">
      <formula>0</formula>
    </cfRule>
  </conditionalFormatting>
  <conditionalFormatting sqref="D11">
    <cfRule type="cellIs" dxfId="939" priority="916" operator="lessThan">
      <formula>0</formula>
    </cfRule>
  </conditionalFormatting>
  <conditionalFormatting sqref="D10">
    <cfRule type="cellIs" dxfId="938" priority="915" operator="lessThan">
      <formula>0</formula>
    </cfRule>
  </conditionalFormatting>
  <conditionalFormatting sqref="D10">
    <cfRule type="cellIs" dxfId="937" priority="914" operator="lessThan">
      <formula>0</formula>
    </cfRule>
  </conditionalFormatting>
  <conditionalFormatting sqref="D10">
    <cfRule type="cellIs" dxfId="936" priority="913" operator="lessThan">
      <formula>0</formula>
    </cfRule>
  </conditionalFormatting>
  <conditionalFormatting sqref="D11">
    <cfRule type="cellIs" dxfId="935" priority="912" operator="lessThan">
      <formula>0</formula>
    </cfRule>
  </conditionalFormatting>
  <conditionalFormatting sqref="D10">
    <cfRule type="cellIs" dxfId="934" priority="911" operator="lessThan">
      <formula>0</formula>
    </cfRule>
  </conditionalFormatting>
  <conditionalFormatting sqref="D10">
    <cfRule type="cellIs" dxfId="933" priority="910" operator="lessThan">
      <formula>0</formula>
    </cfRule>
  </conditionalFormatting>
  <conditionalFormatting sqref="D10">
    <cfRule type="cellIs" dxfId="932" priority="909" operator="lessThan">
      <formula>0</formula>
    </cfRule>
  </conditionalFormatting>
  <conditionalFormatting sqref="D10">
    <cfRule type="cellIs" dxfId="931" priority="908" operator="lessThan">
      <formula>0</formula>
    </cfRule>
  </conditionalFormatting>
  <conditionalFormatting sqref="D11">
    <cfRule type="cellIs" dxfId="930" priority="907" operator="lessThan">
      <formula>0</formula>
    </cfRule>
  </conditionalFormatting>
  <conditionalFormatting sqref="D10">
    <cfRule type="cellIs" dxfId="929" priority="906" operator="lessThan">
      <formula>0</formula>
    </cfRule>
  </conditionalFormatting>
  <conditionalFormatting sqref="D10">
    <cfRule type="cellIs" dxfId="928" priority="905" operator="lessThan">
      <formula>0</formula>
    </cfRule>
  </conditionalFormatting>
  <conditionalFormatting sqref="D10">
    <cfRule type="cellIs" dxfId="927" priority="904" operator="lessThan">
      <formula>0</formula>
    </cfRule>
  </conditionalFormatting>
  <conditionalFormatting sqref="D10">
    <cfRule type="cellIs" dxfId="926" priority="903" operator="lessThan">
      <formula>0</formula>
    </cfRule>
  </conditionalFormatting>
  <conditionalFormatting sqref="D10">
    <cfRule type="cellIs" dxfId="925" priority="902" operator="lessThan">
      <formula>0</formula>
    </cfRule>
  </conditionalFormatting>
  <conditionalFormatting sqref="D11">
    <cfRule type="cellIs" dxfId="924" priority="901" operator="lessThan">
      <formula>0</formula>
    </cfRule>
  </conditionalFormatting>
  <conditionalFormatting sqref="D11">
    <cfRule type="cellIs" dxfId="923" priority="900" operator="lessThan">
      <formula>0</formula>
    </cfRule>
  </conditionalFormatting>
  <conditionalFormatting sqref="D10">
    <cfRule type="cellIs" dxfId="922" priority="899" operator="lessThan">
      <formula>0</formula>
    </cfRule>
  </conditionalFormatting>
  <conditionalFormatting sqref="D11">
    <cfRule type="cellIs" dxfId="921" priority="898" operator="lessThan">
      <formula>0</formula>
    </cfRule>
  </conditionalFormatting>
  <conditionalFormatting sqref="D10">
    <cfRule type="cellIs" dxfId="920" priority="897" operator="lessThan">
      <formula>0</formula>
    </cfRule>
  </conditionalFormatting>
  <conditionalFormatting sqref="D10">
    <cfRule type="cellIs" dxfId="919" priority="896" operator="lessThan">
      <formula>0</formula>
    </cfRule>
  </conditionalFormatting>
  <conditionalFormatting sqref="D11">
    <cfRule type="cellIs" dxfId="918" priority="895" operator="lessThan">
      <formula>0</formula>
    </cfRule>
  </conditionalFormatting>
  <conditionalFormatting sqref="D10">
    <cfRule type="cellIs" dxfId="917" priority="894" operator="lessThan">
      <formula>0</formula>
    </cfRule>
  </conditionalFormatting>
  <conditionalFormatting sqref="D10">
    <cfRule type="cellIs" dxfId="916" priority="893" operator="lessThan">
      <formula>0</formula>
    </cfRule>
  </conditionalFormatting>
  <conditionalFormatting sqref="D10">
    <cfRule type="cellIs" dxfId="915" priority="892" operator="lessThan">
      <formula>0</formula>
    </cfRule>
  </conditionalFormatting>
  <conditionalFormatting sqref="D11">
    <cfRule type="cellIs" dxfId="914" priority="891" operator="lessThan">
      <formula>0</formula>
    </cfRule>
  </conditionalFormatting>
  <conditionalFormatting sqref="D10">
    <cfRule type="cellIs" dxfId="913" priority="890" operator="lessThan">
      <formula>0</formula>
    </cfRule>
  </conditionalFormatting>
  <conditionalFormatting sqref="D10">
    <cfRule type="cellIs" dxfId="912" priority="889" operator="lessThan">
      <formula>0</formula>
    </cfRule>
  </conditionalFormatting>
  <conditionalFormatting sqref="D10">
    <cfRule type="cellIs" dxfId="911" priority="888" operator="lessThan">
      <formula>0</formula>
    </cfRule>
  </conditionalFormatting>
  <conditionalFormatting sqref="D10">
    <cfRule type="cellIs" dxfId="910" priority="887" operator="lessThan">
      <formula>0</formula>
    </cfRule>
  </conditionalFormatting>
  <conditionalFormatting sqref="D11">
    <cfRule type="cellIs" dxfId="909" priority="886" operator="lessThan">
      <formula>0</formula>
    </cfRule>
  </conditionalFormatting>
  <conditionalFormatting sqref="D10">
    <cfRule type="cellIs" dxfId="908" priority="885" operator="lessThan">
      <formula>0</formula>
    </cfRule>
  </conditionalFormatting>
  <conditionalFormatting sqref="D10">
    <cfRule type="cellIs" dxfId="907" priority="884" operator="lessThan">
      <formula>0</formula>
    </cfRule>
  </conditionalFormatting>
  <conditionalFormatting sqref="D10">
    <cfRule type="cellIs" dxfId="906" priority="883" operator="lessThan">
      <formula>0</formula>
    </cfRule>
  </conditionalFormatting>
  <conditionalFormatting sqref="D10">
    <cfRule type="cellIs" dxfId="905" priority="882" operator="lessThan">
      <formula>0</formula>
    </cfRule>
  </conditionalFormatting>
  <conditionalFormatting sqref="D10">
    <cfRule type="cellIs" dxfId="904" priority="881" operator="lessThan">
      <formula>0</formula>
    </cfRule>
  </conditionalFormatting>
  <conditionalFormatting sqref="D11">
    <cfRule type="cellIs" dxfId="903" priority="880" operator="lessThan">
      <formula>0</formula>
    </cfRule>
  </conditionalFormatting>
  <conditionalFormatting sqref="D10">
    <cfRule type="cellIs" dxfId="902" priority="879" operator="lessThan">
      <formula>0</formula>
    </cfRule>
  </conditionalFormatting>
  <conditionalFormatting sqref="D10">
    <cfRule type="cellIs" dxfId="901" priority="878" operator="lessThan">
      <formula>0</formula>
    </cfRule>
  </conditionalFormatting>
  <conditionalFormatting sqref="D10">
    <cfRule type="cellIs" dxfId="900" priority="877" operator="lessThan">
      <formula>0</formula>
    </cfRule>
  </conditionalFormatting>
  <conditionalFormatting sqref="D10">
    <cfRule type="cellIs" dxfId="899" priority="876" operator="lessThan">
      <formula>0</formula>
    </cfRule>
  </conditionalFormatting>
  <conditionalFormatting sqref="D10">
    <cfRule type="cellIs" dxfId="898" priority="875" operator="lessThan">
      <formula>0</formula>
    </cfRule>
  </conditionalFormatting>
  <conditionalFormatting sqref="D10">
    <cfRule type="cellIs" dxfId="897" priority="874" operator="lessThan">
      <formula>0</formula>
    </cfRule>
  </conditionalFormatting>
  <conditionalFormatting sqref="D11">
    <cfRule type="cellIs" dxfId="896" priority="873" operator="lessThan">
      <formula>0</formula>
    </cfRule>
  </conditionalFormatting>
  <conditionalFormatting sqref="D11">
    <cfRule type="cellIs" dxfId="895" priority="872" operator="lessThan">
      <formula>0</formula>
    </cfRule>
  </conditionalFormatting>
  <conditionalFormatting sqref="D11">
    <cfRule type="cellIs" dxfId="894" priority="871" operator="lessThan">
      <formula>0</formula>
    </cfRule>
  </conditionalFormatting>
  <conditionalFormatting sqref="D11">
    <cfRule type="cellIs" dxfId="893" priority="870" operator="lessThan">
      <formula>0</formula>
    </cfRule>
  </conditionalFormatting>
  <conditionalFormatting sqref="D10">
    <cfRule type="cellIs" dxfId="892" priority="869" operator="lessThan">
      <formula>0</formula>
    </cfRule>
  </conditionalFormatting>
  <conditionalFormatting sqref="D11">
    <cfRule type="cellIs" dxfId="891" priority="868" operator="lessThan">
      <formula>0</formula>
    </cfRule>
  </conditionalFormatting>
  <conditionalFormatting sqref="D11">
    <cfRule type="cellIs" dxfId="890" priority="867" operator="lessThan">
      <formula>0</formula>
    </cfRule>
  </conditionalFormatting>
  <conditionalFormatting sqref="D11">
    <cfRule type="cellIs" dxfId="889" priority="866" operator="lessThan">
      <formula>0</formula>
    </cfRule>
  </conditionalFormatting>
  <conditionalFormatting sqref="D10">
    <cfRule type="cellIs" dxfId="888" priority="865" operator="lessThan">
      <formula>0</formula>
    </cfRule>
  </conditionalFormatting>
  <conditionalFormatting sqref="D11">
    <cfRule type="cellIs" dxfId="887" priority="864" operator="lessThan">
      <formula>0</formula>
    </cfRule>
  </conditionalFormatting>
  <conditionalFormatting sqref="D11">
    <cfRule type="cellIs" dxfId="886" priority="863" operator="lessThan">
      <formula>0</formula>
    </cfRule>
  </conditionalFormatting>
  <conditionalFormatting sqref="D10">
    <cfRule type="cellIs" dxfId="885" priority="862" operator="lessThan">
      <formula>0</formula>
    </cfRule>
  </conditionalFormatting>
  <conditionalFormatting sqref="D11">
    <cfRule type="cellIs" dxfId="884" priority="861" operator="lessThan">
      <formula>0</formula>
    </cfRule>
  </conditionalFormatting>
  <conditionalFormatting sqref="D10">
    <cfRule type="cellIs" dxfId="883" priority="860" operator="lessThan">
      <formula>0</formula>
    </cfRule>
  </conditionalFormatting>
  <conditionalFormatting sqref="D10">
    <cfRule type="cellIs" dxfId="882" priority="859" operator="lessThan">
      <formula>0</formula>
    </cfRule>
  </conditionalFormatting>
  <conditionalFormatting sqref="D11">
    <cfRule type="cellIs" dxfId="881" priority="858" operator="lessThan">
      <formula>0</formula>
    </cfRule>
  </conditionalFormatting>
  <conditionalFormatting sqref="D11">
    <cfRule type="cellIs" dxfId="880" priority="857" operator="lessThan">
      <formula>0</formula>
    </cfRule>
  </conditionalFormatting>
  <conditionalFormatting sqref="D11">
    <cfRule type="cellIs" dxfId="879" priority="856" operator="lessThan">
      <formula>0</formula>
    </cfRule>
  </conditionalFormatting>
  <conditionalFormatting sqref="D10">
    <cfRule type="cellIs" dxfId="878" priority="855" operator="lessThan">
      <formula>0</formula>
    </cfRule>
  </conditionalFormatting>
  <conditionalFormatting sqref="D11">
    <cfRule type="cellIs" dxfId="877" priority="854" operator="lessThan">
      <formula>0</formula>
    </cfRule>
  </conditionalFormatting>
  <conditionalFormatting sqref="D11">
    <cfRule type="cellIs" dxfId="876" priority="853" operator="lessThan">
      <formula>0</formula>
    </cfRule>
  </conditionalFormatting>
  <conditionalFormatting sqref="D10">
    <cfRule type="cellIs" dxfId="875" priority="852" operator="lessThan">
      <formula>0</formula>
    </cfRule>
  </conditionalFormatting>
  <conditionalFormatting sqref="D11">
    <cfRule type="cellIs" dxfId="874" priority="851" operator="lessThan">
      <formula>0</formula>
    </cfRule>
  </conditionalFormatting>
  <conditionalFormatting sqref="D10">
    <cfRule type="cellIs" dxfId="873" priority="850" operator="lessThan">
      <formula>0</formula>
    </cfRule>
  </conditionalFormatting>
  <conditionalFormatting sqref="D10">
    <cfRule type="cellIs" dxfId="872" priority="849" operator="lessThan">
      <formula>0</formula>
    </cfRule>
  </conditionalFormatting>
  <conditionalFormatting sqref="D11">
    <cfRule type="cellIs" dxfId="871" priority="848" operator="lessThan">
      <formula>0</formula>
    </cfRule>
  </conditionalFormatting>
  <conditionalFormatting sqref="D11">
    <cfRule type="cellIs" dxfId="870" priority="847" operator="lessThan">
      <formula>0</formula>
    </cfRule>
  </conditionalFormatting>
  <conditionalFormatting sqref="D10">
    <cfRule type="cellIs" dxfId="869" priority="846" operator="lessThan">
      <formula>0</formula>
    </cfRule>
  </conditionalFormatting>
  <conditionalFormatting sqref="D11">
    <cfRule type="cellIs" dxfId="868" priority="845" operator="lessThan">
      <formula>0</formula>
    </cfRule>
  </conditionalFormatting>
  <conditionalFormatting sqref="D10">
    <cfRule type="cellIs" dxfId="867" priority="844" operator="lessThan">
      <formula>0</formula>
    </cfRule>
  </conditionalFormatting>
  <conditionalFormatting sqref="D10">
    <cfRule type="cellIs" dxfId="866" priority="843" operator="lessThan">
      <formula>0</formula>
    </cfRule>
  </conditionalFormatting>
  <conditionalFormatting sqref="D11">
    <cfRule type="cellIs" dxfId="865" priority="842" operator="lessThan">
      <formula>0</formula>
    </cfRule>
  </conditionalFormatting>
  <conditionalFormatting sqref="D10">
    <cfRule type="cellIs" dxfId="864" priority="841" operator="lessThan">
      <formula>0</formula>
    </cfRule>
  </conditionalFormatting>
  <conditionalFormatting sqref="D10">
    <cfRule type="cellIs" dxfId="863" priority="840" operator="lessThan">
      <formula>0</formula>
    </cfRule>
  </conditionalFormatting>
  <conditionalFormatting sqref="D10">
    <cfRule type="cellIs" dxfId="862" priority="839" operator="lessThan">
      <formula>0</formula>
    </cfRule>
  </conditionalFormatting>
  <conditionalFormatting sqref="D11">
    <cfRule type="cellIs" dxfId="861" priority="838" operator="lessThan">
      <formula>0</formula>
    </cfRule>
  </conditionalFormatting>
  <conditionalFormatting sqref="D11">
    <cfRule type="cellIs" dxfId="860" priority="837" operator="lessThan">
      <formula>0</formula>
    </cfRule>
  </conditionalFormatting>
  <conditionalFormatting sqref="D11">
    <cfRule type="cellIs" dxfId="859" priority="836" operator="lessThan">
      <formula>0</formula>
    </cfRule>
  </conditionalFormatting>
  <conditionalFormatting sqref="D10">
    <cfRule type="cellIs" dxfId="858" priority="835" operator="lessThan">
      <formula>0</formula>
    </cfRule>
  </conditionalFormatting>
  <conditionalFormatting sqref="D11">
    <cfRule type="cellIs" dxfId="857" priority="834" operator="lessThan">
      <formula>0</formula>
    </cfRule>
  </conditionalFormatting>
  <conditionalFormatting sqref="D11">
    <cfRule type="cellIs" dxfId="856" priority="833" operator="lessThan">
      <formula>0</formula>
    </cfRule>
  </conditionalFormatting>
  <conditionalFormatting sqref="D10">
    <cfRule type="cellIs" dxfId="855" priority="832" operator="lessThan">
      <formula>0</formula>
    </cfRule>
  </conditionalFormatting>
  <conditionalFormatting sqref="D11">
    <cfRule type="cellIs" dxfId="854" priority="831" operator="lessThan">
      <formula>0</formula>
    </cfRule>
  </conditionalFormatting>
  <conditionalFormatting sqref="D10">
    <cfRule type="cellIs" dxfId="853" priority="830" operator="lessThan">
      <formula>0</formula>
    </cfRule>
  </conditionalFormatting>
  <conditionalFormatting sqref="D10">
    <cfRule type="cellIs" dxfId="852" priority="829" operator="lessThan">
      <formula>0</formula>
    </cfRule>
  </conditionalFormatting>
  <conditionalFormatting sqref="D11">
    <cfRule type="cellIs" dxfId="851" priority="828" operator="lessThan">
      <formula>0</formula>
    </cfRule>
  </conditionalFormatting>
  <conditionalFormatting sqref="D11">
    <cfRule type="cellIs" dxfId="850" priority="827" operator="lessThan">
      <formula>0</formula>
    </cfRule>
  </conditionalFormatting>
  <conditionalFormatting sqref="D10">
    <cfRule type="cellIs" dxfId="849" priority="826" operator="lessThan">
      <formula>0</formula>
    </cfRule>
  </conditionalFormatting>
  <conditionalFormatting sqref="D11">
    <cfRule type="cellIs" dxfId="848" priority="825" operator="lessThan">
      <formula>0</formula>
    </cfRule>
  </conditionalFormatting>
  <conditionalFormatting sqref="D10">
    <cfRule type="cellIs" dxfId="847" priority="824" operator="lessThan">
      <formula>0</formula>
    </cfRule>
  </conditionalFormatting>
  <conditionalFormatting sqref="D10">
    <cfRule type="cellIs" dxfId="846" priority="823" operator="lessThan">
      <formula>0</formula>
    </cfRule>
  </conditionalFormatting>
  <conditionalFormatting sqref="D11">
    <cfRule type="cellIs" dxfId="845" priority="822" operator="lessThan">
      <formula>0</formula>
    </cfRule>
  </conditionalFormatting>
  <conditionalFormatting sqref="D10">
    <cfRule type="cellIs" dxfId="844" priority="821" operator="lessThan">
      <formula>0</formula>
    </cfRule>
  </conditionalFormatting>
  <conditionalFormatting sqref="D10">
    <cfRule type="cellIs" dxfId="843" priority="820" operator="lessThan">
      <formula>0</formula>
    </cfRule>
  </conditionalFormatting>
  <conditionalFormatting sqref="D10">
    <cfRule type="cellIs" dxfId="842" priority="819" operator="lessThan">
      <formula>0</formula>
    </cfRule>
  </conditionalFormatting>
  <conditionalFormatting sqref="D11">
    <cfRule type="cellIs" dxfId="841" priority="818" operator="lessThan">
      <formula>0</formula>
    </cfRule>
  </conditionalFormatting>
  <conditionalFormatting sqref="D11">
    <cfRule type="cellIs" dxfId="840" priority="817" operator="lessThan">
      <formula>0</formula>
    </cfRule>
  </conditionalFormatting>
  <conditionalFormatting sqref="D10">
    <cfRule type="cellIs" dxfId="839" priority="816" operator="lessThan">
      <formula>0</formula>
    </cfRule>
  </conditionalFormatting>
  <conditionalFormatting sqref="D11">
    <cfRule type="cellIs" dxfId="838" priority="815" operator="lessThan">
      <formula>0</formula>
    </cfRule>
  </conditionalFormatting>
  <conditionalFormatting sqref="D10">
    <cfRule type="cellIs" dxfId="837" priority="814" operator="lessThan">
      <formula>0</formula>
    </cfRule>
  </conditionalFormatting>
  <conditionalFormatting sqref="D10">
    <cfRule type="cellIs" dxfId="836" priority="813" operator="lessThan">
      <formula>0</formula>
    </cfRule>
  </conditionalFormatting>
  <conditionalFormatting sqref="D11">
    <cfRule type="cellIs" dxfId="835" priority="812" operator="lessThan">
      <formula>0</formula>
    </cfRule>
  </conditionalFormatting>
  <conditionalFormatting sqref="D10">
    <cfRule type="cellIs" dxfId="834" priority="811" operator="lessThan">
      <formula>0</formula>
    </cfRule>
  </conditionalFormatting>
  <conditionalFormatting sqref="D10">
    <cfRule type="cellIs" dxfId="833" priority="810" operator="lessThan">
      <formula>0</formula>
    </cfRule>
  </conditionalFormatting>
  <conditionalFormatting sqref="D10">
    <cfRule type="cellIs" dxfId="832" priority="809" operator="lessThan">
      <formula>0</formula>
    </cfRule>
  </conditionalFormatting>
  <conditionalFormatting sqref="D11">
    <cfRule type="cellIs" dxfId="831" priority="808" operator="lessThan">
      <formula>0</formula>
    </cfRule>
  </conditionalFormatting>
  <conditionalFormatting sqref="D10">
    <cfRule type="cellIs" dxfId="830" priority="807" operator="lessThan">
      <formula>0</formula>
    </cfRule>
  </conditionalFormatting>
  <conditionalFormatting sqref="D10">
    <cfRule type="cellIs" dxfId="829" priority="806" operator="lessThan">
      <formula>0</formula>
    </cfRule>
  </conditionalFormatting>
  <conditionalFormatting sqref="D10">
    <cfRule type="cellIs" dxfId="828" priority="805" operator="lessThan">
      <formula>0</formula>
    </cfRule>
  </conditionalFormatting>
  <conditionalFormatting sqref="D10">
    <cfRule type="cellIs" dxfId="827" priority="804" operator="lessThan">
      <formula>0</formula>
    </cfRule>
  </conditionalFormatting>
  <conditionalFormatting sqref="D11">
    <cfRule type="cellIs" dxfId="826" priority="803" operator="lessThan">
      <formula>0</formula>
    </cfRule>
  </conditionalFormatting>
  <conditionalFormatting sqref="D11">
    <cfRule type="cellIs" dxfId="825" priority="802" operator="lessThan">
      <formula>0</formula>
    </cfRule>
  </conditionalFormatting>
  <conditionalFormatting sqref="D11">
    <cfRule type="cellIs" dxfId="824" priority="801" operator="lessThan">
      <formula>0</formula>
    </cfRule>
  </conditionalFormatting>
  <conditionalFormatting sqref="D10">
    <cfRule type="cellIs" dxfId="823" priority="800" operator="lessThan">
      <formula>0</formula>
    </cfRule>
  </conditionalFormatting>
  <conditionalFormatting sqref="D11">
    <cfRule type="cellIs" dxfId="822" priority="799" operator="lessThan">
      <formula>0</formula>
    </cfRule>
  </conditionalFormatting>
  <conditionalFormatting sqref="D11">
    <cfRule type="cellIs" dxfId="821" priority="798" operator="lessThan">
      <formula>0</formula>
    </cfRule>
  </conditionalFormatting>
  <conditionalFormatting sqref="D10">
    <cfRule type="cellIs" dxfId="820" priority="797" operator="lessThan">
      <formula>0</formula>
    </cfRule>
  </conditionalFormatting>
  <conditionalFormatting sqref="D11">
    <cfRule type="cellIs" dxfId="819" priority="796" operator="lessThan">
      <formula>0</formula>
    </cfRule>
  </conditionalFormatting>
  <conditionalFormatting sqref="D10">
    <cfRule type="cellIs" dxfId="818" priority="795" operator="lessThan">
      <formula>0</formula>
    </cfRule>
  </conditionalFormatting>
  <conditionalFormatting sqref="D10">
    <cfRule type="cellIs" dxfId="817" priority="794" operator="lessThan">
      <formula>0</formula>
    </cfRule>
  </conditionalFormatting>
  <conditionalFormatting sqref="D11">
    <cfRule type="cellIs" dxfId="816" priority="793" operator="lessThan">
      <formula>0</formula>
    </cfRule>
  </conditionalFormatting>
  <conditionalFormatting sqref="D11">
    <cfRule type="cellIs" dxfId="815" priority="792" operator="lessThan">
      <formula>0</formula>
    </cfRule>
  </conditionalFormatting>
  <conditionalFormatting sqref="D10">
    <cfRule type="cellIs" dxfId="814" priority="791" operator="lessThan">
      <formula>0</formula>
    </cfRule>
  </conditionalFormatting>
  <conditionalFormatting sqref="D11">
    <cfRule type="cellIs" dxfId="813" priority="790" operator="lessThan">
      <formula>0</formula>
    </cfRule>
  </conditionalFormatting>
  <conditionalFormatting sqref="D10">
    <cfRule type="cellIs" dxfId="812" priority="789" operator="lessThan">
      <formula>0</formula>
    </cfRule>
  </conditionalFormatting>
  <conditionalFormatting sqref="D10">
    <cfRule type="cellIs" dxfId="811" priority="788" operator="lessThan">
      <formula>0</formula>
    </cfRule>
  </conditionalFormatting>
  <conditionalFormatting sqref="D11">
    <cfRule type="cellIs" dxfId="810" priority="787" operator="lessThan">
      <formula>0</formula>
    </cfRule>
  </conditionalFormatting>
  <conditionalFormatting sqref="D10">
    <cfRule type="cellIs" dxfId="809" priority="786" operator="lessThan">
      <formula>0</formula>
    </cfRule>
  </conditionalFormatting>
  <conditionalFormatting sqref="D10">
    <cfRule type="cellIs" dxfId="808" priority="785" operator="lessThan">
      <formula>0</formula>
    </cfRule>
  </conditionalFormatting>
  <conditionalFormatting sqref="D10">
    <cfRule type="cellIs" dxfId="807" priority="784" operator="lessThan">
      <formula>0</formula>
    </cfRule>
  </conditionalFormatting>
  <conditionalFormatting sqref="D11">
    <cfRule type="cellIs" dxfId="806" priority="783" operator="lessThan">
      <formula>0</formula>
    </cfRule>
  </conditionalFormatting>
  <conditionalFormatting sqref="D11">
    <cfRule type="cellIs" dxfId="805" priority="782" operator="lessThan">
      <formula>0</formula>
    </cfRule>
  </conditionalFormatting>
  <conditionalFormatting sqref="D10">
    <cfRule type="cellIs" dxfId="804" priority="781" operator="lessThan">
      <formula>0</formula>
    </cfRule>
  </conditionalFormatting>
  <conditionalFormatting sqref="D11">
    <cfRule type="cellIs" dxfId="803" priority="780" operator="lessThan">
      <formula>0</formula>
    </cfRule>
  </conditionalFormatting>
  <conditionalFormatting sqref="D10">
    <cfRule type="cellIs" dxfId="802" priority="779" operator="lessThan">
      <formula>0</formula>
    </cfRule>
  </conditionalFormatting>
  <conditionalFormatting sqref="D10">
    <cfRule type="cellIs" dxfId="801" priority="778" operator="lessThan">
      <formula>0</formula>
    </cfRule>
  </conditionalFormatting>
  <conditionalFormatting sqref="D11">
    <cfRule type="cellIs" dxfId="800" priority="777" operator="lessThan">
      <formula>0</formula>
    </cfRule>
  </conditionalFormatting>
  <conditionalFormatting sqref="D10">
    <cfRule type="cellIs" dxfId="799" priority="776" operator="lessThan">
      <formula>0</formula>
    </cfRule>
  </conditionalFormatting>
  <conditionalFormatting sqref="D10">
    <cfRule type="cellIs" dxfId="798" priority="775" operator="lessThan">
      <formula>0</formula>
    </cfRule>
  </conditionalFormatting>
  <conditionalFormatting sqref="D10">
    <cfRule type="cellIs" dxfId="797" priority="774" operator="lessThan">
      <formula>0</formula>
    </cfRule>
  </conditionalFormatting>
  <conditionalFormatting sqref="D11">
    <cfRule type="cellIs" dxfId="796" priority="773" operator="lessThan">
      <formula>0</formula>
    </cfRule>
  </conditionalFormatting>
  <conditionalFormatting sqref="D10">
    <cfRule type="cellIs" dxfId="795" priority="772" operator="lessThan">
      <formula>0</formula>
    </cfRule>
  </conditionalFormatting>
  <conditionalFormatting sqref="D10">
    <cfRule type="cellIs" dxfId="794" priority="771" operator="lessThan">
      <formula>0</formula>
    </cfRule>
  </conditionalFormatting>
  <conditionalFormatting sqref="D10">
    <cfRule type="cellIs" dxfId="793" priority="770" operator="lessThan">
      <formula>0</formula>
    </cfRule>
  </conditionalFormatting>
  <conditionalFormatting sqref="D10">
    <cfRule type="cellIs" dxfId="792" priority="769" operator="lessThan">
      <formula>0</formula>
    </cfRule>
  </conditionalFormatting>
  <conditionalFormatting sqref="D11">
    <cfRule type="cellIs" dxfId="791" priority="768" operator="lessThan">
      <formula>0</formula>
    </cfRule>
  </conditionalFormatting>
  <conditionalFormatting sqref="D11">
    <cfRule type="cellIs" dxfId="790" priority="767" operator="lessThan">
      <formula>0</formula>
    </cfRule>
  </conditionalFormatting>
  <conditionalFormatting sqref="D10">
    <cfRule type="cellIs" dxfId="789" priority="766" operator="lessThan">
      <formula>0</formula>
    </cfRule>
  </conditionalFormatting>
  <conditionalFormatting sqref="D11">
    <cfRule type="cellIs" dxfId="788" priority="765" operator="lessThan">
      <formula>0</formula>
    </cfRule>
  </conditionalFormatting>
  <conditionalFormatting sqref="D10">
    <cfRule type="cellIs" dxfId="787" priority="764" operator="lessThan">
      <formula>0</formula>
    </cfRule>
  </conditionalFormatting>
  <conditionalFormatting sqref="D10">
    <cfRule type="cellIs" dxfId="786" priority="763" operator="lessThan">
      <formula>0</formula>
    </cfRule>
  </conditionalFormatting>
  <conditionalFormatting sqref="D11">
    <cfRule type="cellIs" dxfId="785" priority="762" operator="lessThan">
      <formula>0</formula>
    </cfRule>
  </conditionalFormatting>
  <conditionalFormatting sqref="D10">
    <cfRule type="cellIs" dxfId="784" priority="761" operator="lessThan">
      <formula>0</formula>
    </cfRule>
  </conditionalFormatting>
  <conditionalFormatting sqref="D10">
    <cfRule type="cellIs" dxfId="783" priority="760" operator="lessThan">
      <formula>0</formula>
    </cfRule>
  </conditionalFormatting>
  <conditionalFormatting sqref="D10">
    <cfRule type="cellIs" dxfId="782" priority="759" operator="lessThan">
      <formula>0</formula>
    </cfRule>
  </conditionalFormatting>
  <conditionalFormatting sqref="D11">
    <cfRule type="cellIs" dxfId="781" priority="758" operator="lessThan">
      <formula>0</formula>
    </cfRule>
  </conditionalFormatting>
  <conditionalFormatting sqref="D10">
    <cfRule type="cellIs" dxfId="780" priority="757" operator="lessThan">
      <formula>0</formula>
    </cfRule>
  </conditionalFormatting>
  <conditionalFormatting sqref="D10">
    <cfRule type="cellIs" dxfId="779" priority="756" operator="lessThan">
      <formula>0</formula>
    </cfRule>
  </conditionalFormatting>
  <conditionalFormatting sqref="D10">
    <cfRule type="cellIs" dxfId="778" priority="755" operator="lessThan">
      <formula>0</formula>
    </cfRule>
  </conditionalFormatting>
  <conditionalFormatting sqref="D10">
    <cfRule type="cellIs" dxfId="777" priority="754" operator="lessThan">
      <formula>0</formula>
    </cfRule>
  </conditionalFormatting>
  <conditionalFormatting sqref="D11">
    <cfRule type="cellIs" dxfId="776" priority="753" operator="lessThan">
      <formula>0</formula>
    </cfRule>
  </conditionalFormatting>
  <conditionalFormatting sqref="D10">
    <cfRule type="cellIs" dxfId="775" priority="752" operator="lessThan">
      <formula>0</formula>
    </cfRule>
  </conditionalFormatting>
  <conditionalFormatting sqref="D10">
    <cfRule type="cellIs" dxfId="774" priority="751" operator="lessThan">
      <formula>0</formula>
    </cfRule>
  </conditionalFormatting>
  <conditionalFormatting sqref="D10">
    <cfRule type="cellIs" dxfId="773" priority="750" operator="lessThan">
      <formula>0</formula>
    </cfRule>
  </conditionalFormatting>
  <conditionalFormatting sqref="D10">
    <cfRule type="cellIs" dxfId="772" priority="749" operator="lessThan">
      <formula>0</formula>
    </cfRule>
  </conditionalFormatting>
  <conditionalFormatting sqref="D10">
    <cfRule type="cellIs" dxfId="771" priority="748" operator="lessThan">
      <formula>0</formula>
    </cfRule>
  </conditionalFormatting>
  <conditionalFormatting sqref="D11">
    <cfRule type="cellIs" dxfId="770" priority="747" operator="lessThan">
      <formula>0</formula>
    </cfRule>
  </conditionalFormatting>
  <conditionalFormatting sqref="D11">
    <cfRule type="cellIs" dxfId="769" priority="746" operator="lessThan">
      <formula>0</formula>
    </cfRule>
  </conditionalFormatting>
  <conditionalFormatting sqref="D11">
    <cfRule type="cellIs" dxfId="768" priority="745" operator="lessThan">
      <formula>0</formula>
    </cfRule>
  </conditionalFormatting>
  <conditionalFormatting sqref="D10">
    <cfRule type="cellIs" dxfId="767" priority="744" operator="lessThan">
      <formula>0</formula>
    </cfRule>
  </conditionalFormatting>
  <conditionalFormatting sqref="D11">
    <cfRule type="cellIs" dxfId="766" priority="743" operator="lessThan">
      <formula>0</formula>
    </cfRule>
  </conditionalFormatting>
  <conditionalFormatting sqref="D11">
    <cfRule type="cellIs" dxfId="765" priority="742" operator="lessThan">
      <formula>0</formula>
    </cfRule>
  </conditionalFormatting>
  <conditionalFormatting sqref="D10">
    <cfRule type="cellIs" dxfId="764" priority="741" operator="lessThan">
      <formula>0</formula>
    </cfRule>
  </conditionalFormatting>
  <conditionalFormatting sqref="D11">
    <cfRule type="cellIs" dxfId="763" priority="740" operator="lessThan">
      <formula>0</formula>
    </cfRule>
  </conditionalFormatting>
  <conditionalFormatting sqref="D10">
    <cfRule type="cellIs" dxfId="762" priority="739" operator="lessThan">
      <formula>0</formula>
    </cfRule>
  </conditionalFormatting>
  <conditionalFormatting sqref="D10">
    <cfRule type="cellIs" dxfId="761" priority="738" operator="lessThan">
      <formula>0</formula>
    </cfRule>
  </conditionalFormatting>
  <conditionalFormatting sqref="D11">
    <cfRule type="cellIs" dxfId="760" priority="737" operator="lessThan">
      <formula>0</formula>
    </cfRule>
  </conditionalFormatting>
  <conditionalFormatting sqref="D11">
    <cfRule type="cellIs" dxfId="759" priority="736" operator="lessThan">
      <formula>0</formula>
    </cfRule>
  </conditionalFormatting>
  <conditionalFormatting sqref="D10">
    <cfRule type="cellIs" dxfId="758" priority="735" operator="lessThan">
      <formula>0</formula>
    </cfRule>
  </conditionalFormatting>
  <conditionalFormatting sqref="D11">
    <cfRule type="cellIs" dxfId="757" priority="734" operator="lessThan">
      <formula>0</formula>
    </cfRule>
  </conditionalFormatting>
  <conditionalFormatting sqref="D10">
    <cfRule type="cellIs" dxfId="756" priority="733" operator="lessThan">
      <formula>0</formula>
    </cfRule>
  </conditionalFormatting>
  <conditionalFormatting sqref="D10">
    <cfRule type="cellIs" dxfId="755" priority="732" operator="lessThan">
      <formula>0</formula>
    </cfRule>
  </conditionalFormatting>
  <conditionalFormatting sqref="D11">
    <cfRule type="cellIs" dxfId="754" priority="731" operator="lessThan">
      <formula>0</formula>
    </cfRule>
  </conditionalFormatting>
  <conditionalFormatting sqref="D10">
    <cfRule type="cellIs" dxfId="753" priority="730" operator="lessThan">
      <formula>0</formula>
    </cfRule>
  </conditionalFormatting>
  <conditionalFormatting sqref="D10">
    <cfRule type="cellIs" dxfId="752" priority="729" operator="lessThan">
      <formula>0</formula>
    </cfRule>
  </conditionalFormatting>
  <conditionalFormatting sqref="D10">
    <cfRule type="cellIs" dxfId="751" priority="728" operator="lessThan">
      <formula>0</formula>
    </cfRule>
  </conditionalFormatting>
  <conditionalFormatting sqref="D11">
    <cfRule type="cellIs" dxfId="750" priority="727" operator="lessThan">
      <formula>0</formula>
    </cfRule>
  </conditionalFormatting>
  <conditionalFormatting sqref="D11">
    <cfRule type="cellIs" dxfId="749" priority="726" operator="lessThan">
      <formula>0</formula>
    </cfRule>
  </conditionalFormatting>
  <conditionalFormatting sqref="D10">
    <cfRule type="cellIs" dxfId="748" priority="725" operator="lessThan">
      <formula>0</formula>
    </cfRule>
  </conditionalFormatting>
  <conditionalFormatting sqref="D11">
    <cfRule type="cellIs" dxfId="747" priority="724" operator="lessThan">
      <formula>0</formula>
    </cfRule>
  </conditionalFormatting>
  <conditionalFormatting sqref="D10">
    <cfRule type="cellIs" dxfId="746" priority="723" operator="lessThan">
      <formula>0</formula>
    </cfRule>
  </conditionalFormatting>
  <conditionalFormatting sqref="D10">
    <cfRule type="cellIs" dxfId="745" priority="722" operator="lessThan">
      <formula>0</formula>
    </cfRule>
  </conditionalFormatting>
  <conditionalFormatting sqref="D11">
    <cfRule type="cellIs" dxfId="744" priority="721" operator="lessThan">
      <formula>0</formula>
    </cfRule>
  </conditionalFormatting>
  <conditionalFormatting sqref="D10">
    <cfRule type="cellIs" dxfId="743" priority="720" operator="lessThan">
      <formula>0</formula>
    </cfRule>
  </conditionalFormatting>
  <conditionalFormatting sqref="D10">
    <cfRule type="cellIs" dxfId="742" priority="719" operator="lessThan">
      <formula>0</formula>
    </cfRule>
  </conditionalFormatting>
  <conditionalFormatting sqref="D10">
    <cfRule type="cellIs" dxfId="741" priority="718" operator="lessThan">
      <formula>0</formula>
    </cfRule>
  </conditionalFormatting>
  <conditionalFormatting sqref="D11">
    <cfRule type="cellIs" dxfId="740" priority="717" operator="lessThan">
      <formula>0</formula>
    </cfRule>
  </conditionalFormatting>
  <conditionalFormatting sqref="D10">
    <cfRule type="cellIs" dxfId="739" priority="716" operator="lessThan">
      <formula>0</formula>
    </cfRule>
  </conditionalFormatting>
  <conditionalFormatting sqref="D10">
    <cfRule type="cellIs" dxfId="738" priority="715" operator="lessThan">
      <formula>0</formula>
    </cfRule>
  </conditionalFormatting>
  <conditionalFormatting sqref="D10">
    <cfRule type="cellIs" dxfId="737" priority="714" operator="lessThan">
      <formula>0</formula>
    </cfRule>
  </conditionalFormatting>
  <conditionalFormatting sqref="D10">
    <cfRule type="cellIs" dxfId="736" priority="713" operator="lessThan">
      <formula>0</formula>
    </cfRule>
  </conditionalFormatting>
  <conditionalFormatting sqref="D11">
    <cfRule type="cellIs" dxfId="735" priority="712" operator="lessThan">
      <formula>0</formula>
    </cfRule>
  </conditionalFormatting>
  <conditionalFormatting sqref="D11">
    <cfRule type="cellIs" dxfId="734" priority="711" operator="lessThan">
      <formula>0</formula>
    </cfRule>
  </conditionalFormatting>
  <conditionalFormatting sqref="D10">
    <cfRule type="cellIs" dxfId="733" priority="710" operator="lessThan">
      <formula>0</formula>
    </cfRule>
  </conditionalFormatting>
  <conditionalFormatting sqref="D11">
    <cfRule type="cellIs" dxfId="732" priority="709" operator="lessThan">
      <formula>0</formula>
    </cfRule>
  </conditionalFormatting>
  <conditionalFormatting sqref="D10">
    <cfRule type="cellIs" dxfId="731" priority="708" operator="lessThan">
      <formula>0</formula>
    </cfRule>
  </conditionalFormatting>
  <conditionalFormatting sqref="D10">
    <cfRule type="cellIs" dxfId="730" priority="707" operator="lessThan">
      <formula>0</formula>
    </cfRule>
  </conditionalFormatting>
  <conditionalFormatting sqref="D11">
    <cfRule type="cellIs" dxfId="729" priority="706" operator="lessThan">
      <formula>0</formula>
    </cfRule>
  </conditionalFormatting>
  <conditionalFormatting sqref="D10">
    <cfRule type="cellIs" dxfId="728" priority="705" operator="lessThan">
      <formula>0</formula>
    </cfRule>
  </conditionalFormatting>
  <conditionalFormatting sqref="D10">
    <cfRule type="cellIs" dxfId="727" priority="704" operator="lessThan">
      <formula>0</formula>
    </cfRule>
  </conditionalFormatting>
  <conditionalFormatting sqref="D10">
    <cfRule type="cellIs" dxfId="726" priority="703" operator="lessThan">
      <formula>0</formula>
    </cfRule>
  </conditionalFormatting>
  <conditionalFormatting sqref="D11">
    <cfRule type="cellIs" dxfId="725" priority="702" operator="lessThan">
      <formula>0</formula>
    </cfRule>
  </conditionalFormatting>
  <conditionalFormatting sqref="D10">
    <cfRule type="cellIs" dxfId="724" priority="701" operator="lessThan">
      <formula>0</formula>
    </cfRule>
  </conditionalFormatting>
  <conditionalFormatting sqref="D10">
    <cfRule type="cellIs" dxfId="723" priority="700" operator="lessThan">
      <formula>0</formula>
    </cfRule>
  </conditionalFormatting>
  <conditionalFormatting sqref="D10">
    <cfRule type="cellIs" dxfId="722" priority="699" operator="lessThan">
      <formula>0</formula>
    </cfRule>
  </conditionalFormatting>
  <conditionalFormatting sqref="D10">
    <cfRule type="cellIs" dxfId="721" priority="698" operator="lessThan">
      <formula>0</formula>
    </cfRule>
  </conditionalFormatting>
  <conditionalFormatting sqref="D11">
    <cfRule type="cellIs" dxfId="720" priority="697" operator="lessThan">
      <formula>0</formula>
    </cfRule>
  </conditionalFormatting>
  <conditionalFormatting sqref="D10">
    <cfRule type="cellIs" dxfId="719" priority="696" operator="lessThan">
      <formula>0</formula>
    </cfRule>
  </conditionalFormatting>
  <conditionalFormatting sqref="D10">
    <cfRule type="cellIs" dxfId="718" priority="695" operator="lessThan">
      <formula>0</formula>
    </cfRule>
  </conditionalFormatting>
  <conditionalFormatting sqref="D10">
    <cfRule type="cellIs" dxfId="717" priority="694" operator="lessThan">
      <formula>0</formula>
    </cfRule>
  </conditionalFormatting>
  <conditionalFormatting sqref="D10">
    <cfRule type="cellIs" dxfId="716" priority="693" operator="lessThan">
      <formula>0</formula>
    </cfRule>
  </conditionalFormatting>
  <conditionalFormatting sqref="D10">
    <cfRule type="cellIs" dxfId="715" priority="692" operator="lessThan">
      <formula>0</formula>
    </cfRule>
  </conditionalFormatting>
  <conditionalFormatting sqref="D11">
    <cfRule type="cellIs" dxfId="714" priority="691" operator="lessThan">
      <formula>0</formula>
    </cfRule>
  </conditionalFormatting>
  <conditionalFormatting sqref="D11">
    <cfRule type="cellIs" dxfId="713" priority="690" operator="lessThan">
      <formula>0</formula>
    </cfRule>
  </conditionalFormatting>
  <conditionalFormatting sqref="D10">
    <cfRule type="cellIs" dxfId="712" priority="689" operator="lessThan">
      <formula>0</formula>
    </cfRule>
  </conditionalFormatting>
  <conditionalFormatting sqref="D11">
    <cfRule type="cellIs" dxfId="711" priority="688" operator="lessThan">
      <formula>0</formula>
    </cfRule>
  </conditionalFormatting>
  <conditionalFormatting sqref="D10">
    <cfRule type="cellIs" dxfId="710" priority="687" operator="lessThan">
      <formula>0</formula>
    </cfRule>
  </conditionalFormatting>
  <conditionalFormatting sqref="D10">
    <cfRule type="cellIs" dxfId="709" priority="686" operator="lessThan">
      <formula>0</formula>
    </cfRule>
  </conditionalFormatting>
  <conditionalFormatting sqref="D11">
    <cfRule type="cellIs" dxfId="708" priority="685" operator="lessThan">
      <formula>0</formula>
    </cfRule>
  </conditionalFormatting>
  <conditionalFormatting sqref="D10">
    <cfRule type="cellIs" dxfId="707" priority="684" operator="lessThan">
      <formula>0</formula>
    </cfRule>
  </conditionalFormatting>
  <conditionalFormatting sqref="D10">
    <cfRule type="cellIs" dxfId="706" priority="683" operator="lessThan">
      <formula>0</formula>
    </cfRule>
  </conditionalFormatting>
  <conditionalFormatting sqref="D10">
    <cfRule type="cellIs" dxfId="705" priority="682" operator="lessThan">
      <formula>0</formula>
    </cfRule>
  </conditionalFormatting>
  <conditionalFormatting sqref="D11">
    <cfRule type="cellIs" dxfId="704" priority="681" operator="lessThan">
      <formula>0</formula>
    </cfRule>
  </conditionalFormatting>
  <conditionalFormatting sqref="D10">
    <cfRule type="cellIs" dxfId="703" priority="680" operator="lessThan">
      <formula>0</formula>
    </cfRule>
  </conditionalFormatting>
  <conditionalFormatting sqref="D10">
    <cfRule type="cellIs" dxfId="702" priority="679" operator="lessThan">
      <formula>0</formula>
    </cfRule>
  </conditionalFormatting>
  <conditionalFormatting sqref="D10">
    <cfRule type="cellIs" dxfId="701" priority="678" operator="lessThan">
      <formula>0</formula>
    </cfRule>
  </conditionalFormatting>
  <conditionalFormatting sqref="D10">
    <cfRule type="cellIs" dxfId="700" priority="677" operator="lessThan">
      <formula>0</formula>
    </cfRule>
  </conditionalFormatting>
  <conditionalFormatting sqref="D11">
    <cfRule type="cellIs" dxfId="699" priority="676" operator="lessThan">
      <formula>0</formula>
    </cfRule>
  </conditionalFormatting>
  <conditionalFormatting sqref="D10">
    <cfRule type="cellIs" dxfId="698" priority="675" operator="lessThan">
      <formula>0</formula>
    </cfRule>
  </conditionalFormatting>
  <conditionalFormatting sqref="D10">
    <cfRule type="cellIs" dxfId="697" priority="674" operator="lessThan">
      <formula>0</formula>
    </cfRule>
  </conditionalFormatting>
  <conditionalFormatting sqref="D10">
    <cfRule type="cellIs" dxfId="696" priority="673" operator="lessThan">
      <formula>0</formula>
    </cfRule>
  </conditionalFormatting>
  <conditionalFormatting sqref="D10">
    <cfRule type="cellIs" dxfId="695" priority="672" operator="lessThan">
      <formula>0</formula>
    </cfRule>
  </conditionalFormatting>
  <conditionalFormatting sqref="D10">
    <cfRule type="cellIs" dxfId="694" priority="671" operator="lessThan">
      <formula>0</formula>
    </cfRule>
  </conditionalFormatting>
  <conditionalFormatting sqref="D11">
    <cfRule type="cellIs" dxfId="693" priority="670" operator="lessThan">
      <formula>0</formula>
    </cfRule>
  </conditionalFormatting>
  <conditionalFormatting sqref="D10">
    <cfRule type="cellIs" dxfId="692" priority="669" operator="lessThan">
      <formula>0</formula>
    </cfRule>
  </conditionalFormatting>
  <conditionalFormatting sqref="D10">
    <cfRule type="cellIs" dxfId="691" priority="668" operator="lessThan">
      <formula>0</formula>
    </cfRule>
  </conditionalFormatting>
  <conditionalFormatting sqref="D10">
    <cfRule type="cellIs" dxfId="690" priority="667" operator="lessThan">
      <formula>0</formula>
    </cfRule>
  </conditionalFormatting>
  <conditionalFormatting sqref="D10">
    <cfRule type="cellIs" dxfId="689" priority="666" operator="lessThan">
      <formula>0</formula>
    </cfRule>
  </conditionalFormatting>
  <conditionalFormatting sqref="D10">
    <cfRule type="cellIs" dxfId="688" priority="665" operator="lessThan">
      <formula>0</formula>
    </cfRule>
  </conditionalFormatting>
  <conditionalFormatting sqref="D10">
    <cfRule type="cellIs" dxfId="687" priority="664" operator="lessThan">
      <formula>0</formula>
    </cfRule>
  </conditionalFormatting>
  <conditionalFormatting sqref="D11">
    <cfRule type="cellIs" dxfId="686" priority="663" operator="lessThan">
      <formula>0</formula>
    </cfRule>
  </conditionalFormatting>
  <conditionalFormatting sqref="D11">
    <cfRule type="cellIs" dxfId="685" priority="662" operator="lessThan">
      <formula>0</formula>
    </cfRule>
  </conditionalFormatting>
  <conditionalFormatting sqref="D11">
    <cfRule type="cellIs" dxfId="684" priority="661" operator="lessThan">
      <formula>0</formula>
    </cfRule>
  </conditionalFormatting>
  <conditionalFormatting sqref="D10">
    <cfRule type="cellIs" dxfId="683" priority="660" operator="lessThan">
      <formula>0</formula>
    </cfRule>
  </conditionalFormatting>
  <conditionalFormatting sqref="D11">
    <cfRule type="cellIs" dxfId="682" priority="659" operator="lessThan">
      <formula>0</formula>
    </cfRule>
  </conditionalFormatting>
  <conditionalFormatting sqref="D11">
    <cfRule type="cellIs" dxfId="681" priority="658" operator="lessThan">
      <formula>0</formula>
    </cfRule>
  </conditionalFormatting>
  <conditionalFormatting sqref="D10">
    <cfRule type="cellIs" dxfId="680" priority="657" operator="lessThan">
      <formula>0</formula>
    </cfRule>
  </conditionalFormatting>
  <conditionalFormatting sqref="D11">
    <cfRule type="cellIs" dxfId="679" priority="656" operator="lessThan">
      <formula>0</formula>
    </cfRule>
  </conditionalFormatting>
  <conditionalFormatting sqref="D10">
    <cfRule type="cellIs" dxfId="678" priority="655" operator="lessThan">
      <formula>0</formula>
    </cfRule>
  </conditionalFormatting>
  <conditionalFormatting sqref="D10">
    <cfRule type="cellIs" dxfId="677" priority="654" operator="lessThan">
      <formula>0</formula>
    </cfRule>
  </conditionalFormatting>
  <conditionalFormatting sqref="D11">
    <cfRule type="cellIs" dxfId="676" priority="653" operator="lessThan">
      <formula>0</formula>
    </cfRule>
  </conditionalFormatting>
  <conditionalFormatting sqref="D11">
    <cfRule type="cellIs" dxfId="675" priority="652" operator="lessThan">
      <formula>0</formula>
    </cfRule>
  </conditionalFormatting>
  <conditionalFormatting sqref="D10">
    <cfRule type="cellIs" dxfId="674" priority="651" operator="lessThan">
      <formula>0</formula>
    </cfRule>
  </conditionalFormatting>
  <conditionalFormatting sqref="D11">
    <cfRule type="cellIs" dxfId="673" priority="650" operator="lessThan">
      <formula>0</formula>
    </cfRule>
  </conditionalFormatting>
  <conditionalFormatting sqref="D10">
    <cfRule type="cellIs" dxfId="672" priority="649" operator="lessThan">
      <formula>0</formula>
    </cfRule>
  </conditionalFormatting>
  <conditionalFormatting sqref="D10">
    <cfRule type="cellIs" dxfId="671" priority="648" operator="lessThan">
      <formula>0</formula>
    </cfRule>
  </conditionalFormatting>
  <conditionalFormatting sqref="D11">
    <cfRule type="cellIs" dxfId="670" priority="647" operator="lessThan">
      <formula>0</formula>
    </cfRule>
  </conditionalFormatting>
  <conditionalFormatting sqref="D10">
    <cfRule type="cellIs" dxfId="669" priority="646" operator="lessThan">
      <formula>0</formula>
    </cfRule>
  </conditionalFormatting>
  <conditionalFormatting sqref="D10">
    <cfRule type="cellIs" dxfId="668" priority="645" operator="lessThan">
      <formula>0</formula>
    </cfRule>
  </conditionalFormatting>
  <conditionalFormatting sqref="D10">
    <cfRule type="cellIs" dxfId="667" priority="644" operator="lessThan">
      <formula>0</formula>
    </cfRule>
  </conditionalFormatting>
  <conditionalFormatting sqref="D11">
    <cfRule type="cellIs" dxfId="666" priority="643" operator="lessThan">
      <formula>0</formula>
    </cfRule>
  </conditionalFormatting>
  <conditionalFormatting sqref="D11">
    <cfRule type="cellIs" dxfId="665" priority="642" operator="lessThan">
      <formula>0</formula>
    </cfRule>
  </conditionalFormatting>
  <conditionalFormatting sqref="D10">
    <cfRule type="cellIs" dxfId="664" priority="641" operator="lessThan">
      <formula>0</formula>
    </cfRule>
  </conditionalFormatting>
  <conditionalFormatting sqref="D11">
    <cfRule type="cellIs" dxfId="663" priority="640" operator="lessThan">
      <formula>0</formula>
    </cfRule>
  </conditionalFormatting>
  <conditionalFormatting sqref="D10">
    <cfRule type="cellIs" dxfId="662" priority="639" operator="lessThan">
      <formula>0</formula>
    </cfRule>
  </conditionalFormatting>
  <conditionalFormatting sqref="D10">
    <cfRule type="cellIs" dxfId="661" priority="638" operator="lessThan">
      <formula>0</formula>
    </cfRule>
  </conditionalFormatting>
  <conditionalFormatting sqref="D11">
    <cfRule type="cellIs" dxfId="660" priority="637" operator="lessThan">
      <formula>0</formula>
    </cfRule>
  </conditionalFormatting>
  <conditionalFormatting sqref="D10">
    <cfRule type="cellIs" dxfId="659" priority="636" operator="lessThan">
      <formula>0</formula>
    </cfRule>
  </conditionalFormatting>
  <conditionalFormatting sqref="D10">
    <cfRule type="cellIs" dxfId="658" priority="635" operator="lessThan">
      <formula>0</formula>
    </cfRule>
  </conditionalFormatting>
  <conditionalFormatting sqref="D10">
    <cfRule type="cellIs" dxfId="657" priority="634" operator="lessThan">
      <formula>0</formula>
    </cfRule>
  </conditionalFormatting>
  <conditionalFormatting sqref="D11">
    <cfRule type="cellIs" dxfId="656" priority="633" operator="lessThan">
      <formula>0</formula>
    </cfRule>
  </conditionalFormatting>
  <conditionalFormatting sqref="D10">
    <cfRule type="cellIs" dxfId="655" priority="632" operator="lessThan">
      <formula>0</formula>
    </cfRule>
  </conditionalFormatting>
  <conditionalFormatting sqref="D10">
    <cfRule type="cellIs" dxfId="654" priority="631" operator="lessThan">
      <formula>0</formula>
    </cfRule>
  </conditionalFormatting>
  <conditionalFormatting sqref="D10">
    <cfRule type="cellIs" dxfId="653" priority="630" operator="lessThan">
      <formula>0</formula>
    </cfRule>
  </conditionalFormatting>
  <conditionalFormatting sqref="D10">
    <cfRule type="cellIs" dxfId="652" priority="629" operator="lessThan">
      <formula>0</formula>
    </cfRule>
  </conditionalFormatting>
  <conditionalFormatting sqref="D11">
    <cfRule type="cellIs" dxfId="651" priority="628" operator="lessThan">
      <formula>0</formula>
    </cfRule>
  </conditionalFormatting>
  <conditionalFormatting sqref="D11">
    <cfRule type="cellIs" dxfId="650" priority="627" operator="lessThan">
      <formula>0</formula>
    </cfRule>
  </conditionalFormatting>
  <conditionalFormatting sqref="D10">
    <cfRule type="cellIs" dxfId="649" priority="626" operator="lessThan">
      <formula>0</formula>
    </cfRule>
  </conditionalFormatting>
  <conditionalFormatting sqref="D11">
    <cfRule type="cellIs" dxfId="648" priority="625" operator="lessThan">
      <formula>0</formula>
    </cfRule>
  </conditionalFormatting>
  <conditionalFormatting sqref="D10">
    <cfRule type="cellIs" dxfId="647" priority="624" operator="lessThan">
      <formula>0</formula>
    </cfRule>
  </conditionalFormatting>
  <conditionalFormatting sqref="D10">
    <cfRule type="cellIs" dxfId="646" priority="623" operator="lessThan">
      <formula>0</formula>
    </cfRule>
  </conditionalFormatting>
  <conditionalFormatting sqref="D11">
    <cfRule type="cellIs" dxfId="645" priority="622" operator="lessThan">
      <formula>0</formula>
    </cfRule>
  </conditionalFormatting>
  <conditionalFormatting sqref="D10">
    <cfRule type="cellIs" dxfId="644" priority="621" operator="lessThan">
      <formula>0</formula>
    </cfRule>
  </conditionalFormatting>
  <conditionalFormatting sqref="D10">
    <cfRule type="cellIs" dxfId="643" priority="620" operator="lessThan">
      <formula>0</formula>
    </cfRule>
  </conditionalFormatting>
  <conditionalFormatting sqref="D10">
    <cfRule type="cellIs" dxfId="642" priority="619" operator="lessThan">
      <formula>0</formula>
    </cfRule>
  </conditionalFormatting>
  <conditionalFormatting sqref="D11">
    <cfRule type="cellIs" dxfId="641" priority="618" operator="lessThan">
      <formula>0</formula>
    </cfRule>
  </conditionalFormatting>
  <conditionalFormatting sqref="D10">
    <cfRule type="cellIs" dxfId="640" priority="617" operator="lessThan">
      <formula>0</formula>
    </cfRule>
  </conditionalFormatting>
  <conditionalFormatting sqref="D10">
    <cfRule type="cellIs" dxfId="639" priority="616" operator="lessThan">
      <formula>0</formula>
    </cfRule>
  </conditionalFormatting>
  <conditionalFormatting sqref="D10">
    <cfRule type="cellIs" dxfId="638" priority="615" operator="lessThan">
      <formula>0</formula>
    </cfRule>
  </conditionalFormatting>
  <conditionalFormatting sqref="D10">
    <cfRule type="cellIs" dxfId="637" priority="614" operator="lessThan">
      <formula>0</formula>
    </cfRule>
  </conditionalFormatting>
  <conditionalFormatting sqref="D11">
    <cfRule type="cellIs" dxfId="636" priority="613" operator="lessThan">
      <formula>0</formula>
    </cfRule>
  </conditionalFormatting>
  <conditionalFormatting sqref="D10">
    <cfRule type="cellIs" dxfId="635" priority="612" operator="lessThan">
      <formula>0</formula>
    </cfRule>
  </conditionalFormatting>
  <conditionalFormatting sqref="D10">
    <cfRule type="cellIs" dxfId="634" priority="611" operator="lessThan">
      <formula>0</formula>
    </cfRule>
  </conditionalFormatting>
  <conditionalFormatting sqref="D10">
    <cfRule type="cellIs" dxfId="633" priority="610" operator="lessThan">
      <formula>0</formula>
    </cfRule>
  </conditionalFormatting>
  <conditionalFormatting sqref="D10">
    <cfRule type="cellIs" dxfId="632" priority="609" operator="lessThan">
      <formula>0</formula>
    </cfRule>
  </conditionalFormatting>
  <conditionalFormatting sqref="D10">
    <cfRule type="cellIs" dxfId="631" priority="608" operator="lessThan">
      <formula>0</formula>
    </cfRule>
  </conditionalFormatting>
  <conditionalFormatting sqref="D11">
    <cfRule type="cellIs" dxfId="630" priority="607" operator="lessThan">
      <formula>0</formula>
    </cfRule>
  </conditionalFormatting>
  <conditionalFormatting sqref="D11">
    <cfRule type="cellIs" dxfId="629" priority="606" operator="lessThan">
      <formula>0</formula>
    </cfRule>
  </conditionalFormatting>
  <conditionalFormatting sqref="D10">
    <cfRule type="cellIs" dxfId="628" priority="605" operator="lessThan">
      <formula>0</formula>
    </cfRule>
  </conditionalFormatting>
  <conditionalFormatting sqref="D11">
    <cfRule type="cellIs" dxfId="627" priority="604" operator="lessThan">
      <formula>0</formula>
    </cfRule>
  </conditionalFormatting>
  <conditionalFormatting sqref="D10">
    <cfRule type="cellIs" dxfId="626" priority="603" operator="lessThan">
      <formula>0</formula>
    </cfRule>
  </conditionalFormatting>
  <conditionalFormatting sqref="D10">
    <cfRule type="cellIs" dxfId="625" priority="602" operator="lessThan">
      <formula>0</formula>
    </cfRule>
  </conditionalFormatting>
  <conditionalFormatting sqref="D11">
    <cfRule type="cellIs" dxfId="624" priority="601" operator="lessThan">
      <formula>0</formula>
    </cfRule>
  </conditionalFormatting>
  <conditionalFormatting sqref="D10">
    <cfRule type="cellIs" dxfId="623" priority="600" operator="lessThan">
      <formula>0</formula>
    </cfRule>
  </conditionalFormatting>
  <conditionalFormatting sqref="D10">
    <cfRule type="cellIs" dxfId="622" priority="599" operator="lessThan">
      <formula>0</formula>
    </cfRule>
  </conditionalFormatting>
  <conditionalFormatting sqref="D10">
    <cfRule type="cellIs" dxfId="621" priority="598" operator="lessThan">
      <formula>0</formula>
    </cfRule>
  </conditionalFormatting>
  <conditionalFormatting sqref="D11">
    <cfRule type="cellIs" dxfId="620" priority="597" operator="lessThan">
      <formula>0</formula>
    </cfRule>
  </conditionalFormatting>
  <conditionalFormatting sqref="D10">
    <cfRule type="cellIs" dxfId="619" priority="596" operator="lessThan">
      <formula>0</formula>
    </cfRule>
  </conditionalFormatting>
  <conditionalFormatting sqref="D10">
    <cfRule type="cellIs" dxfId="618" priority="595" operator="lessThan">
      <formula>0</formula>
    </cfRule>
  </conditionalFormatting>
  <conditionalFormatting sqref="D10">
    <cfRule type="cellIs" dxfId="617" priority="594" operator="lessThan">
      <formula>0</formula>
    </cfRule>
  </conditionalFormatting>
  <conditionalFormatting sqref="D10">
    <cfRule type="cellIs" dxfId="616" priority="593" operator="lessThan">
      <formula>0</formula>
    </cfRule>
  </conditionalFormatting>
  <conditionalFormatting sqref="D11">
    <cfRule type="cellIs" dxfId="615" priority="592" operator="lessThan">
      <formula>0</formula>
    </cfRule>
  </conditionalFormatting>
  <conditionalFormatting sqref="D10">
    <cfRule type="cellIs" dxfId="614" priority="591" operator="lessThan">
      <formula>0</formula>
    </cfRule>
  </conditionalFormatting>
  <conditionalFormatting sqref="D10">
    <cfRule type="cellIs" dxfId="613" priority="590" operator="lessThan">
      <formula>0</formula>
    </cfRule>
  </conditionalFormatting>
  <conditionalFormatting sqref="D10">
    <cfRule type="cellIs" dxfId="612" priority="589" operator="lessThan">
      <formula>0</formula>
    </cfRule>
  </conditionalFormatting>
  <conditionalFormatting sqref="D10">
    <cfRule type="cellIs" dxfId="611" priority="588" operator="lessThan">
      <formula>0</formula>
    </cfRule>
  </conditionalFormatting>
  <conditionalFormatting sqref="D10">
    <cfRule type="cellIs" dxfId="610" priority="587" operator="lessThan">
      <formula>0</formula>
    </cfRule>
  </conditionalFormatting>
  <conditionalFormatting sqref="D11">
    <cfRule type="cellIs" dxfId="609" priority="586" operator="lessThan">
      <formula>0</formula>
    </cfRule>
  </conditionalFormatting>
  <conditionalFormatting sqref="D10">
    <cfRule type="cellIs" dxfId="608" priority="585" operator="lessThan">
      <formula>0</formula>
    </cfRule>
  </conditionalFormatting>
  <conditionalFormatting sqref="D10">
    <cfRule type="cellIs" dxfId="607" priority="584" operator="lessThan">
      <formula>0</formula>
    </cfRule>
  </conditionalFormatting>
  <conditionalFormatting sqref="D10">
    <cfRule type="cellIs" dxfId="606" priority="583" operator="lessThan">
      <formula>0</formula>
    </cfRule>
  </conditionalFormatting>
  <conditionalFormatting sqref="D10">
    <cfRule type="cellIs" dxfId="605" priority="582" operator="lessThan">
      <formula>0</formula>
    </cfRule>
  </conditionalFormatting>
  <conditionalFormatting sqref="D10">
    <cfRule type="cellIs" dxfId="604" priority="581" operator="lessThan">
      <formula>0</formula>
    </cfRule>
  </conditionalFormatting>
  <conditionalFormatting sqref="D10">
    <cfRule type="cellIs" dxfId="603" priority="580" operator="lessThan">
      <formula>0</formula>
    </cfRule>
  </conditionalFormatting>
  <conditionalFormatting sqref="D11">
    <cfRule type="cellIs" dxfId="602" priority="579" operator="lessThan">
      <formula>0</formula>
    </cfRule>
  </conditionalFormatting>
  <conditionalFormatting sqref="D11">
    <cfRule type="cellIs" dxfId="601" priority="578" operator="lessThan">
      <formula>0</formula>
    </cfRule>
  </conditionalFormatting>
  <conditionalFormatting sqref="D10">
    <cfRule type="cellIs" dxfId="600" priority="577" operator="lessThan">
      <formula>0</formula>
    </cfRule>
  </conditionalFormatting>
  <conditionalFormatting sqref="D11">
    <cfRule type="cellIs" dxfId="599" priority="576" operator="lessThan">
      <formula>0</formula>
    </cfRule>
  </conditionalFormatting>
  <conditionalFormatting sqref="D10">
    <cfRule type="cellIs" dxfId="598" priority="575" operator="lessThan">
      <formula>0</formula>
    </cfRule>
  </conditionalFormatting>
  <conditionalFormatting sqref="D10">
    <cfRule type="cellIs" dxfId="597" priority="574" operator="lessThan">
      <formula>0</formula>
    </cfRule>
  </conditionalFormatting>
  <conditionalFormatting sqref="D11">
    <cfRule type="cellIs" dxfId="596" priority="573" operator="lessThan">
      <formula>0</formula>
    </cfRule>
  </conditionalFormatting>
  <conditionalFormatting sqref="D10">
    <cfRule type="cellIs" dxfId="595" priority="572" operator="lessThan">
      <formula>0</formula>
    </cfRule>
  </conditionalFormatting>
  <conditionalFormatting sqref="D10">
    <cfRule type="cellIs" dxfId="594" priority="571" operator="lessThan">
      <formula>0</formula>
    </cfRule>
  </conditionalFormatting>
  <conditionalFormatting sqref="D10">
    <cfRule type="cellIs" dxfId="593" priority="570" operator="lessThan">
      <formula>0</formula>
    </cfRule>
  </conditionalFormatting>
  <conditionalFormatting sqref="D11">
    <cfRule type="cellIs" dxfId="592" priority="569" operator="lessThan">
      <formula>0</formula>
    </cfRule>
  </conditionalFormatting>
  <conditionalFormatting sqref="D10">
    <cfRule type="cellIs" dxfId="591" priority="568" operator="lessThan">
      <formula>0</formula>
    </cfRule>
  </conditionalFormatting>
  <conditionalFormatting sqref="D10">
    <cfRule type="cellIs" dxfId="590" priority="567" operator="lessThan">
      <formula>0</formula>
    </cfRule>
  </conditionalFormatting>
  <conditionalFormatting sqref="D10">
    <cfRule type="cellIs" dxfId="589" priority="566" operator="lessThan">
      <formula>0</formula>
    </cfRule>
  </conditionalFormatting>
  <conditionalFormatting sqref="D10">
    <cfRule type="cellIs" dxfId="588" priority="565" operator="lessThan">
      <formula>0</formula>
    </cfRule>
  </conditionalFormatting>
  <conditionalFormatting sqref="D11">
    <cfRule type="cellIs" dxfId="587" priority="564" operator="lessThan">
      <formula>0</formula>
    </cfRule>
  </conditionalFormatting>
  <conditionalFormatting sqref="D10">
    <cfRule type="cellIs" dxfId="586" priority="563" operator="lessThan">
      <formula>0</formula>
    </cfRule>
  </conditionalFormatting>
  <conditionalFormatting sqref="D10">
    <cfRule type="cellIs" dxfId="585" priority="562" operator="lessThan">
      <formula>0</formula>
    </cfRule>
  </conditionalFormatting>
  <conditionalFormatting sqref="D10">
    <cfRule type="cellIs" dxfId="584" priority="561" operator="lessThan">
      <formula>0</formula>
    </cfRule>
  </conditionalFormatting>
  <conditionalFormatting sqref="D10">
    <cfRule type="cellIs" dxfId="583" priority="560" operator="lessThan">
      <formula>0</formula>
    </cfRule>
  </conditionalFormatting>
  <conditionalFormatting sqref="D10">
    <cfRule type="cellIs" dxfId="582" priority="559" operator="lessThan">
      <formula>0</formula>
    </cfRule>
  </conditionalFormatting>
  <conditionalFormatting sqref="D11">
    <cfRule type="cellIs" dxfId="581" priority="558" operator="lessThan">
      <formula>0</formula>
    </cfRule>
  </conditionalFormatting>
  <conditionalFormatting sqref="D10">
    <cfRule type="cellIs" dxfId="580" priority="557" operator="lessThan">
      <formula>0</formula>
    </cfRule>
  </conditionalFormatting>
  <conditionalFormatting sqref="D10">
    <cfRule type="cellIs" dxfId="579" priority="556" operator="lessThan">
      <formula>0</formula>
    </cfRule>
  </conditionalFormatting>
  <conditionalFormatting sqref="D10">
    <cfRule type="cellIs" dxfId="578" priority="555" operator="lessThan">
      <formula>0</formula>
    </cfRule>
  </conditionalFormatting>
  <conditionalFormatting sqref="D10">
    <cfRule type="cellIs" dxfId="577" priority="554" operator="lessThan">
      <formula>0</formula>
    </cfRule>
  </conditionalFormatting>
  <conditionalFormatting sqref="D10">
    <cfRule type="cellIs" dxfId="576" priority="553" operator="lessThan">
      <formula>0</formula>
    </cfRule>
  </conditionalFormatting>
  <conditionalFormatting sqref="D10">
    <cfRule type="cellIs" dxfId="575" priority="552" operator="lessThan">
      <formula>0</formula>
    </cfRule>
  </conditionalFormatting>
  <conditionalFormatting sqref="D11">
    <cfRule type="cellIs" dxfId="574" priority="551" operator="lessThan">
      <formula>0</formula>
    </cfRule>
  </conditionalFormatting>
  <conditionalFormatting sqref="D10">
    <cfRule type="cellIs" dxfId="573" priority="550" operator="lessThan">
      <formula>0</formula>
    </cfRule>
  </conditionalFormatting>
  <conditionalFormatting sqref="D10">
    <cfRule type="cellIs" dxfId="572" priority="549" operator="lessThan">
      <formula>0</formula>
    </cfRule>
  </conditionalFormatting>
  <conditionalFormatting sqref="D10">
    <cfRule type="cellIs" dxfId="571" priority="548" operator="lessThan">
      <formula>0</formula>
    </cfRule>
  </conditionalFormatting>
  <conditionalFormatting sqref="D10">
    <cfRule type="cellIs" dxfId="570" priority="547" operator="lessThan">
      <formula>0</formula>
    </cfRule>
  </conditionalFormatting>
  <conditionalFormatting sqref="D10">
    <cfRule type="cellIs" dxfId="569" priority="546" operator="lessThan">
      <formula>0</formula>
    </cfRule>
  </conditionalFormatting>
  <conditionalFormatting sqref="D10">
    <cfRule type="cellIs" dxfId="568" priority="545" operator="lessThan">
      <formula>0</formula>
    </cfRule>
  </conditionalFormatting>
  <conditionalFormatting sqref="D10">
    <cfRule type="cellIs" dxfId="567" priority="544" operator="lessThan">
      <formula>0</formula>
    </cfRule>
  </conditionalFormatting>
  <conditionalFormatting sqref="D11">
    <cfRule type="cellIs" dxfId="566" priority="543" operator="lessThan">
      <formula>0</formula>
    </cfRule>
  </conditionalFormatting>
  <conditionalFormatting sqref="D11">
    <cfRule type="cellIs" dxfId="565" priority="542" operator="lessThan">
      <formula>0</formula>
    </cfRule>
  </conditionalFormatting>
  <conditionalFormatting sqref="D11">
    <cfRule type="cellIs" dxfId="564" priority="541" operator="lessThan">
      <formula>0</formula>
    </cfRule>
  </conditionalFormatting>
  <conditionalFormatting sqref="D10">
    <cfRule type="cellIs" dxfId="563" priority="540" operator="lessThan">
      <formula>0</formula>
    </cfRule>
  </conditionalFormatting>
  <conditionalFormatting sqref="D11">
    <cfRule type="cellIs" dxfId="562" priority="539" operator="lessThan">
      <formula>0</formula>
    </cfRule>
  </conditionalFormatting>
  <conditionalFormatting sqref="D11">
    <cfRule type="cellIs" dxfId="561" priority="538" operator="lessThan">
      <formula>0</formula>
    </cfRule>
  </conditionalFormatting>
  <conditionalFormatting sqref="D10">
    <cfRule type="cellIs" dxfId="560" priority="537" operator="lessThan">
      <formula>0</formula>
    </cfRule>
  </conditionalFormatting>
  <conditionalFormatting sqref="D11">
    <cfRule type="cellIs" dxfId="559" priority="536" operator="lessThan">
      <formula>0</formula>
    </cfRule>
  </conditionalFormatting>
  <conditionalFormatting sqref="D10">
    <cfRule type="cellIs" dxfId="558" priority="535" operator="lessThan">
      <formula>0</formula>
    </cfRule>
  </conditionalFormatting>
  <conditionalFormatting sqref="D10">
    <cfRule type="cellIs" dxfId="557" priority="534" operator="lessThan">
      <formula>0</formula>
    </cfRule>
  </conditionalFormatting>
  <conditionalFormatting sqref="D11">
    <cfRule type="cellIs" dxfId="556" priority="533" operator="lessThan">
      <formula>0</formula>
    </cfRule>
  </conditionalFormatting>
  <conditionalFormatting sqref="D11">
    <cfRule type="cellIs" dxfId="555" priority="532" operator="lessThan">
      <formula>0</formula>
    </cfRule>
  </conditionalFormatting>
  <conditionalFormatting sqref="D10">
    <cfRule type="cellIs" dxfId="554" priority="531" operator="lessThan">
      <formula>0</formula>
    </cfRule>
  </conditionalFormatting>
  <conditionalFormatting sqref="D11">
    <cfRule type="cellIs" dxfId="553" priority="530" operator="lessThan">
      <formula>0</formula>
    </cfRule>
  </conditionalFormatting>
  <conditionalFormatting sqref="D10">
    <cfRule type="cellIs" dxfId="552" priority="529" operator="lessThan">
      <formula>0</formula>
    </cfRule>
  </conditionalFormatting>
  <conditionalFormatting sqref="D10">
    <cfRule type="cellIs" dxfId="551" priority="528" operator="lessThan">
      <formula>0</formula>
    </cfRule>
  </conditionalFormatting>
  <conditionalFormatting sqref="D11">
    <cfRule type="cellIs" dxfId="550" priority="527" operator="lessThan">
      <formula>0</formula>
    </cfRule>
  </conditionalFormatting>
  <conditionalFormatting sqref="D10">
    <cfRule type="cellIs" dxfId="549" priority="526" operator="lessThan">
      <formula>0</formula>
    </cfRule>
  </conditionalFormatting>
  <conditionalFormatting sqref="D10">
    <cfRule type="cellIs" dxfId="548" priority="525" operator="lessThan">
      <formula>0</formula>
    </cfRule>
  </conditionalFormatting>
  <conditionalFormatting sqref="D10">
    <cfRule type="cellIs" dxfId="547" priority="524" operator="lessThan">
      <formula>0</formula>
    </cfRule>
  </conditionalFormatting>
  <conditionalFormatting sqref="D11">
    <cfRule type="cellIs" dxfId="546" priority="523" operator="lessThan">
      <formula>0</formula>
    </cfRule>
  </conditionalFormatting>
  <conditionalFormatting sqref="D11">
    <cfRule type="cellIs" dxfId="545" priority="522" operator="lessThan">
      <formula>0</formula>
    </cfRule>
  </conditionalFormatting>
  <conditionalFormatting sqref="D10">
    <cfRule type="cellIs" dxfId="544" priority="521" operator="lessThan">
      <formula>0</formula>
    </cfRule>
  </conditionalFormatting>
  <conditionalFormatting sqref="D11">
    <cfRule type="cellIs" dxfId="543" priority="520" operator="lessThan">
      <formula>0</formula>
    </cfRule>
  </conditionalFormatting>
  <conditionalFormatting sqref="D10">
    <cfRule type="cellIs" dxfId="542" priority="519" operator="lessThan">
      <formula>0</formula>
    </cfRule>
  </conditionalFormatting>
  <conditionalFormatting sqref="D10">
    <cfRule type="cellIs" dxfId="541" priority="518" operator="lessThan">
      <formula>0</formula>
    </cfRule>
  </conditionalFormatting>
  <conditionalFormatting sqref="D11">
    <cfRule type="cellIs" dxfId="540" priority="517" operator="lessThan">
      <formula>0</formula>
    </cfRule>
  </conditionalFormatting>
  <conditionalFormatting sqref="D10">
    <cfRule type="cellIs" dxfId="539" priority="516" operator="lessThan">
      <formula>0</formula>
    </cfRule>
  </conditionalFormatting>
  <conditionalFormatting sqref="D10">
    <cfRule type="cellIs" dxfId="538" priority="515" operator="lessThan">
      <formula>0</formula>
    </cfRule>
  </conditionalFormatting>
  <conditionalFormatting sqref="D10">
    <cfRule type="cellIs" dxfId="537" priority="514" operator="lessThan">
      <formula>0</formula>
    </cfRule>
  </conditionalFormatting>
  <conditionalFormatting sqref="D11">
    <cfRule type="cellIs" dxfId="536" priority="513" operator="lessThan">
      <formula>0</formula>
    </cfRule>
  </conditionalFormatting>
  <conditionalFormatting sqref="D10">
    <cfRule type="cellIs" dxfId="535" priority="512" operator="lessThan">
      <formula>0</formula>
    </cfRule>
  </conditionalFormatting>
  <conditionalFormatting sqref="D10">
    <cfRule type="cellIs" dxfId="534" priority="511" operator="lessThan">
      <formula>0</formula>
    </cfRule>
  </conditionalFormatting>
  <conditionalFormatting sqref="D10">
    <cfRule type="cellIs" dxfId="533" priority="510" operator="lessThan">
      <formula>0</formula>
    </cfRule>
  </conditionalFormatting>
  <conditionalFormatting sqref="D10">
    <cfRule type="cellIs" dxfId="532" priority="509" operator="lessThan">
      <formula>0</formula>
    </cfRule>
  </conditionalFormatting>
  <conditionalFormatting sqref="D11">
    <cfRule type="cellIs" dxfId="531" priority="508" operator="lessThan">
      <formula>0</formula>
    </cfRule>
  </conditionalFormatting>
  <conditionalFormatting sqref="D11">
    <cfRule type="cellIs" dxfId="530" priority="507" operator="lessThan">
      <formula>0</formula>
    </cfRule>
  </conditionalFormatting>
  <conditionalFormatting sqref="D10">
    <cfRule type="cellIs" dxfId="529" priority="506" operator="lessThan">
      <formula>0</formula>
    </cfRule>
  </conditionalFormatting>
  <conditionalFormatting sqref="D11">
    <cfRule type="cellIs" dxfId="528" priority="505" operator="lessThan">
      <formula>0</formula>
    </cfRule>
  </conditionalFormatting>
  <conditionalFormatting sqref="D10">
    <cfRule type="cellIs" dxfId="527" priority="504" operator="lessThan">
      <formula>0</formula>
    </cfRule>
  </conditionalFormatting>
  <conditionalFormatting sqref="D10">
    <cfRule type="cellIs" dxfId="526" priority="503" operator="lessThan">
      <formula>0</formula>
    </cfRule>
  </conditionalFormatting>
  <conditionalFormatting sqref="D11">
    <cfRule type="cellIs" dxfId="525" priority="502" operator="lessThan">
      <formula>0</formula>
    </cfRule>
  </conditionalFormatting>
  <conditionalFormatting sqref="D10">
    <cfRule type="cellIs" dxfId="524" priority="501" operator="lessThan">
      <formula>0</formula>
    </cfRule>
  </conditionalFormatting>
  <conditionalFormatting sqref="D10">
    <cfRule type="cellIs" dxfId="523" priority="500" operator="lessThan">
      <formula>0</formula>
    </cfRule>
  </conditionalFormatting>
  <conditionalFormatting sqref="D10">
    <cfRule type="cellIs" dxfId="522" priority="499" operator="lessThan">
      <formula>0</formula>
    </cfRule>
  </conditionalFormatting>
  <conditionalFormatting sqref="D11">
    <cfRule type="cellIs" dxfId="521" priority="498" operator="lessThan">
      <formula>0</formula>
    </cfRule>
  </conditionalFormatting>
  <conditionalFormatting sqref="D10">
    <cfRule type="cellIs" dxfId="520" priority="497" operator="lessThan">
      <formula>0</formula>
    </cfRule>
  </conditionalFormatting>
  <conditionalFormatting sqref="D10">
    <cfRule type="cellIs" dxfId="519" priority="496" operator="lessThan">
      <formula>0</formula>
    </cfRule>
  </conditionalFormatting>
  <conditionalFormatting sqref="D10">
    <cfRule type="cellIs" dxfId="518" priority="495" operator="lessThan">
      <formula>0</formula>
    </cfRule>
  </conditionalFormatting>
  <conditionalFormatting sqref="D10">
    <cfRule type="cellIs" dxfId="517" priority="494" operator="lessThan">
      <formula>0</formula>
    </cfRule>
  </conditionalFormatting>
  <conditionalFormatting sqref="D11">
    <cfRule type="cellIs" dxfId="516" priority="493" operator="lessThan">
      <formula>0</formula>
    </cfRule>
  </conditionalFormatting>
  <conditionalFormatting sqref="D10">
    <cfRule type="cellIs" dxfId="515" priority="492" operator="lessThan">
      <formula>0</formula>
    </cfRule>
  </conditionalFormatting>
  <conditionalFormatting sqref="D10">
    <cfRule type="cellIs" dxfId="514" priority="491" operator="lessThan">
      <formula>0</formula>
    </cfRule>
  </conditionalFormatting>
  <conditionalFormatting sqref="D10">
    <cfRule type="cellIs" dxfId="513" priority="490" operator="lessThan">
      <formula>0</formula>
    </cfRule>
  </conditionalFormatting>
  <conditionalFormatting sqref="D10">
    <cfRule type="cellIs" dxfId="512" priority="489" operator="lessThan">
      <formula>0</formula>
    </cfRule>
  </conditionalFormatting>
  <conditionalFormatting sqref="D10">
    <cfRule type="cellIs" dxfId="511" priority="488" operator="lessThan">
      <formula>0</formula>
    </cfRule>
  </conditionalFormatting>
  <conditionalFormatting sqref="D11">
    <cfRule type="cellIs" dxfId="510" priority="487" operator="lessThan">
      <formula>0</formula>
    </cfRule>
  </conditionalFormatting>
  <conditionalFormatting sqref="D11">
    <cfRule type="cellIs" dxfId="509" priority="486" operator="lessThan">
      <formula>0</formula>
    </cfRule>
  </conditionalFormatting>
  <conditionalFormatting sqref="D10">
    <cfRule type="cellIs" dxfId="508" priority="485" operator="lessThan">
      <formula>0</formula>
    </cfRule>
  </conditionalFormatting>
  <conditionalFormatting sqref="D11">
    <cfRule type="cellIs" dxfId="507" priority="484" operator="lessThan">
      <formula>0</formula>
    </cfRule>
  </conditionalFormatting>
  <conditionalFormatting sqref="D10">
    <cfRule type="cellIs" dxfId="506" priority="483" operator="lessThan">
      <formula>0</formula>
    </cfRule>
  </conditionalFormatting>
  <conditionalFormatting sqref="D10">
    <cfRule type="cellIs" dxfId="505" priority="482" operator="lessThan">
      <formula>0</formula>
    </cfRule>
  </conditionalFormatting>
  <conditionalFormatting sqref="D11">
    <cfRule type="cellIs" dxfId="504" priority="481" operator="lessThan">
      <formula>0</formula>
    </cfRule>
  </conditionalFormatting>
  <conditionalFormatting sqref="D10">
    <cfRule type="cellIs" dxfId="503" priority="480" operator="lessThan">
      <formula>0</formula>
    </cfRule>
  </conditionalFormatting>
  <conditionalFormatting sqref="D10">
    <cfRule type="cellIs" dxfId="502" priority="479" operator="lessThan">
      <formula>0</formula>
    </cfRule>
  </conditionalFormatting>
  <conditionalFormatting sqref="D10">
    <cfRule type="cellIs" dxfId="501" priority="478" operator="lessThan">
      <formula>0</formula>
    </cfRule>
  </conditionalFormatting>
  <conditionalFormatting sqref="D11">
    <cfRule type="cellIs" dxfId="500" priority="477" operator="lessThan">
      <formula>0</formula>
    </cfRule>
  </conditionalFormatting>
  <conditionalFormatting sqref="D10">
    <cfRule type="cellIs" dxfId="499" priority="476" operator="lessThan">
      <formula>0</formula>
    </cfRule>
  </conditionalFormatting>
  <conditionalFormatting sqref="D10">
    <cfRule type="cellIs" dxfId="498" priority="475" operator="lessThan">
      <formula>0</formula>
    </cfRule>
  </conditionalFormatting>
  <conditionalFormatting sqref="D10">
    <cfRule type="cellIs" dxfId="497" priority="474" operator="lessThan">
      <formula>0</formula>
    </cfRule>
  </conditionalFormatting>
  <conditionalFormatting sqref="D10">
    <cfRule type="cellIs" dxfId="496" priority="473" operator="lessThan">
      <formula>0</formula>
    </cfRule>
  </conditionalFormatting>
  <conditionalFormatting sqref="D11">
    <cfRule type="cellIs" dxfId="495" priority="472" operator="lessThan">
      <formula>0</formula>
    </cfRule>
  </conditionalFormatting>
  <conditionalFormatting sqref="D10">
    <cfRule type="cellIs" dxfId="494" priority="471" operator="lessThan">
      <formula>0</formula>
    </cfRule>
  </conditionalFormatting>
  <conditionalFormatting sqref="D10">
    <cfRule type="cellIs" dxfId="493" priority="470" operator="lessThan">
      <formula>0</formula>
    </cfRule>
  </conditionalFormatting>
  <conditionalFormatting sqref="D10">
    <cfRule type="cellIs" dxfId="492" priority="469" operator="lessThan">
      <formula>0</formula>
    </cfRule>
  </conditionalFormatting>
  <conditionalFormatting sqref="D10">
    <cfRule type="cellIs" dxfId="491" priority="468" operator="lessThan">
      <formula>0</formula>
    </cfRule>
  </conditionalFormatting>
  <conditionalFormatting sqref="D10">
    <cfRule type="cellIs" dxfId="490" priority="467" operator="lessThan">
      <formula>0</formula>
    </cfRule>
  </conditionalFormatting>
  <conditionalFormatting sqref="D11">
    <cfRule type="cellIs" dxfId="489" priority="466" operator="lessThan">
      <formula>0</formula>
    </cfRule>
  </conditionalFormatting>
  <conditionalFormatting sqref="D10">
    <cfRule type="cellIs" dxfId="488" priority="465" operator="lessThan">
      <formula>0</formula>
    </cfRule>
  </conditionalFormatting>
  <conditionalFormatting sqref="D10">
    <cfRule type="cellIs" dxfId="487" priority="464" operator="lessThan">
      <formula>0</formula>
    </cfRule>
  </conditionalFormatting>
  <conditionalFormatting sqref="D10">
    <cfRule type="cellIs" dxfId="486" priority="463" operator="lessThan">
      <formula>0</formula>
    </cfRule>
  </conditionalFormatting>
  <conditionalFormatting sqref="D10">
    <cfRule type="cellIs" dxfId="485" priority="462" operator="lessThan">
      <formula>0</formula>
    </cfRule>
  </conditionalFormatting>
  <conditionalFormatting sqref="D10">
    <cfRule type="cellIs" dxfId="484" priority="461" operator="lessThan">
      <formula>0</formula>
    </cfRule>
  </conditionalFormatting>
  <conditionalFormatting sqref="D10">
    <cfRule type="cellIs" dxfId="483" priority="460" operator="lessThan">
      <formula>0</formula>
    </cfRule>
  </conditionalFormatting>
  <conditionalFormatting sqref="D11">
    <cfRule type="cellIs" dxfId="482" priority="459" operator="lessThan">
      <formula>0</formula>
    </cfRule>
  </conditionalFormatting>
  <conditionalFormatting sqref="D11">
    <cfRule type="cellIs" dxfId="481" priority="458" operator="lessThan">
      <formula>0</formula>
    </cfRule>
  </conditionalFormatting>
  <conditionalFormatting sqref="D10">
    <cfRule type="cellIs" dxfId="480" priority="457" operator="lessThan">
      <formula>0</formula>
    </cfRule>
  </conditionalFormatting>
  <conditionalFormatting sqref="D11">
    <cfRule type="cellIs" dxfId="479" priority="456" operator="lessThan">
      <formula>0</formula>
    </cfRule>
  </conditionalFormatting>
  <conditionalFormatting sqref="D10">
    <cfRule type="cellIs" dxfId="478" priority="455" operator="lessThan">
      <formula>0</formula>
    </cfRule>
  </conditionalFormatting>
  <conditionalFormatting sqref="D10">
    <cfRule type="cellIs" dxfId="477" priority="454" operator="lessThan">
      <formula>0</formula>
    </cfRule>
  </conditionalFormatting>
  <conditionalFormatting sqref="D11">
    <cfRule type="cellIs" dxfId="476" priority="453" operator="lessThan">
      <formula>0</formula>
    </cfRule>
  </conditionalFormatting>
  <conditionalFormatting sqref="D10">
    <cfRule type="cellIs" dxfId="475" priority="452" operator="lessThan">
      <formula>0</formula>
    </cfRule>
  </conditionalFormatting>
  <conditionalFormatting sqref="D10">
    <cfRule type="cellIs" dxfId="474" priority="451" operator="lessThan">
      <formula>0</formula>
    </cfRule>
  </conditionalFormatting>
  <conditionalFormatting sqref="D10">
    <cfRule type="cellIs" dxfId="473" priority="450" operator="lessThan">
      <formula>0</formula>
    </cfRule>
  </conditionalFormatting>
  <conditionalFormatting sqref="D11">
    <cfRule type="cellIs" dxfId="472" priority="449" operator="lessThan">
      <formula>0</formula>
    </cfRule>
  </conditionalFormatting>
  <conditionalFormatting sqref="D10">
    <cfRule type="cellIs" dxfId="471" priority="448" operator="lessThan">
      <formula>0</formula>
    </cfRule>
  </conditionalFormatting>
  <conditionalFormatting sqref="D10">
    <cfRule type="cellIs" dxfId="470" priority="447" operator="lessThan">
      <formula>0</formula>
    </cfRule>
  </conditionalFormatting>
  <conditionalFormatting sqref="D10">
    <cfRule type="cellIs" dxfId="469" priority="446" operator="lessThan">
      <formula>0</formula>
    </cfRule>
  </conditionalFormatting>
  <conditionalFormatting sqref="D10">
    <cfRule type="cellIs" dxfId="468" priority="445" operator="lessThan">
      <formula>0</formula>
    </cfRule>
  </conditionalFormatting>
  <conditionalFormatting sqref="D11">
    <cfRule type="cellIs" dxfId="467" priority="444" operator="lessThan">
      <formula>0</formula>
    </cfRule>
  </conditionalFormatting>
  <conditionalFormatting sqref="D10">
    <cfRule type="cellIs" dxfId="466" priority="443" operator="lessThan">
      <formula>0</formula>
    </cfRule>
  </conditionalFormatting>
  <conditionalFormatting sqref="D10">
    <cfRule type="cellIs" dxfId="465" priority="442" operator="lessThan">
      <formula>0</formula>
    </cfRule>
  </conditionalFormatting>
  <conditionalFormatting sqref="D10">
    <cfRule type="cellIs" dxfId="464" priority="441" operator="lessThan">
      <formula>0</formula>
    </cfRule>
  </conditionalFormatting>
  <conditionalFormatting sqref="D10">
    <cfRule type="cellIs" dxfId="463" priority="440" operator="lessThan">
      <formula>0</formula>
    </cfRule>
  </conditionalFormatting>
  <conditionalFormatting sqref="D10">
    <cfRule type="cellIs" dxfId="462" priority="439" operator="lessThan">
      <formula>0</formula>
    </cfRule>
  </conditionalFormatting>
  <conditionalFormatting sqref="D11">
    <cfRule type="cellIs" dxfId="461" priority="438" operator="lessThan">
      <formula>0</formula>
    </cfRule>
  </conditionalFormatting>
  <conditionalFormatting sqref="D10">
    <cfRule type="cellIs" dxfId="460" priority="437" operator="lessThan">
      <formula>0</formula>
    </cfRule>
  </conditionalFormatting>
  <conditionalFormatting sqref="D10">
    <cfRule type="cellIs" dxfId="459" priority="436" operator="lessThan">
      <formula>0</formula>
    </cfRule>
  </conditionalFormatting>
  <conditionalFormatting sqref="D10">
    <cfRule type="cellIs" dxfId="458" priority="435" operator="lessThan">
      <formula>0</formula>
    </cfRule>
  </conditionalFormatting>
  <conditionalFormatting sqref="D10">
    <cfRule type="cellIs" dxfId="457" priority="434" operator="lessThan">
      <formula>0</formula>
    </cfRule>
  </conditionalFormatting>
  <conditionalFormatting sqref="D10">
    <cfRule type="cellIs" dxfId="456" priority="433" operator="lessThan">
      <formula>0</formula>
    </cfRule>
  </conditionalFormatting>
  <conditionalFormatting sqref="D10">
    <cfRule type="cellIs" dxfId="455" priority="432" operator="lessThan">
      <formula>0</formula>
    </cfRule>
  </conditionalFormatting>
  <conditionalFormatting sqref="D11">
    <cfRule type="cellIs" dxfId="454" priority="431" operator="lessThan">
      <formula>0</formula>
    </cfRule>
  </conditionalFormatting>
  <conditionalFormatting sqref="D10">
    <cfRule type="cellIs" dxfId="453" priority="430" operator="lessThan">
      <formula>0</formula>
    </cfRule>
  </conditionalFormatting>
  <conditionalFormatting sqref="D10">
    <cfRule type="cellIs" dxfId="452" priority="429" operator="lessThan">
      <formula>0</formula>
    </cfRule>
  </conditionalFormatting>
  <conditionalFormatting sqref="D10">
    <cfRule type="cellIs" dxfId="451" priority="428" operator="lessThan">
      <formula>0</formula>
    </cfRule>
  </conditionalFormatting>
  <conditionalFormatting sqref="D10">
    <cfRule type="cellIs" dxfId="450" priority="427" operator="lessThan">
      <formula>0</formula>
    </cfRule>
  </conditionalFormatting>
  <conditionalFormatting sqref="D10">
    <cfRule type="cellIs" dxfId="449" priority="426" operator="lessThan">
      <formula>0</formula>
    </cfRule>
  </conditionalFormatting>
  <conditionalFormatting sqref="D10">
    <cfRule type="cellIs" dxfId="448" priority="425" operator="lessThan">
      <formula>0</formula>
    </cfRule>
  </conditionalFormatting>
  <conditionalFormatting sqref="D10">
    <cfRule type="cellIs" dxfId="447" priority="424" operator="lessThan">
      <formula>0</formula>
    </cfRule>
  </conditionalFormatting>
  <conditionalFormatting sqref="D11">
    <cfRule type="cellIs" dxfId="446" priority="423" operator="lessThan">
      <formula>0</formula>
    </cfRule>
  </conditionalFormatting>
  <conditionalFormatting sqref="D11">
    <cfRule type="cellIs" dxfId="445" priority="422" operator="lessThan">
      <formula>0</formula>
    </cfRule>
  </conditionalFormatting>
  <conditionalFormatting sqref="D10">
    <cfRule type="cellIs" dxfId="444" priority="421" operator="lessThan">
      <formula>0</formula>
    </cfRule>
  </conditionalFormatting>
  <conditionalFormatting sqref="D11">
    <cfRule type="cellIs" dxfId="443" priority="420" operator="lessThan">
      <formula>0</formula>
    </cfRule>
  </conditionalFormatting>
  <conditionalFormatting sqref="D10">
    <cfRule type="cellIs" dxfId="442" priority="419" operator="lessThan">
      <formula>0</formula>
    </cfRule>
  </conditionalFormatting>
  <conditionalFormatting sqref="D10">
    <cfRule type="cellIs" dxfId="441" priority="418" operator="lessThan">
      <formula>0</formula>
    </cfRule>
  </conditionalFormatting>
  <conditionalFormatting sqref="D11">
    <cfRule type="cellIs" dxfId="440" priority="417" operator="lessThan">
      <formula>0</formula>
    </cfRule>
  </conditionalFormatting>
  <conditionalFormatting sqref="D10">
    <cfRule type="cellIs" dxfId="439" priority="416" operator="lessThan">
      <formula>0</formula>
    </cfRule>
  </conditionalFormatting>
  <conditionalFormatting sqref="D10">
    <cfRule type="cellIs" dxfId="438" priority="415" operator="lessThan">
      <formula>0</formula>
    </cfRule>
  </conditionalFormatting>
  <conditionalFormatting sqref="D10">
    <cfRule type="cellIs" dxfId="437" priority="414" operator="lessThan">
      <formula>0</formula>
    </cfRule>
  </conditionalFormatting>
  <conditionalFormatting sqref="D11">
    <cfRule type="cellIs" dxfId="436" priority="413" operator="lessThan">
      <formula>0</formula>
    </cfRule>
  </conditionalFormatting>
  <conditionalFormatting sqref="D10">
    <cfRule type="cellIs" dxfId="435" priority="412" operator="lessThan">
      <formula>0</formula>
    </cfRule>
  </conditionalFormatting>
  <conditionalFormatting sqref="D10">
    <cfRule type="cellIs" dxfId="434" priority="411" operator="lessThan">
      <formula>0</formula>
    </cfRule>
  </conditionalFormatting>
  <conditionalFormatting sqref="D10">
    <cfRule type="cellIs" dxfId="433" priority="410" operator="lessThan">
      <formula>0</formula>
    </cfRule>
  </conditionalFormatting>
  <conditionalFormatting sqref="D10">
    <cfRule type="cellIs" dxfId="432" priority="409" operator="lessThan">
      <formula>0</formula>
    </cfRule>
  </conditionalFormatting>
  <conditionalFormatting sqref="D11">
    <cfRule type="cellIs" dxfId="431" priority="408" operator="lessThan">
      <formula>0</formula>
    </cfRule>
  </conditionalFormatting>
  <conditionalFormatting sqref="D10">
    <cfRule type="cellIs" dxfId="430" priority="407" operator="lessThan">
      <formula>0</formula>
    </cfRule>
  </conditionalFormatting>
  <conditionalFormatting sqref="D10">
    <cfRule type="cellIs" dxfId="429" priority="406" operator="lessThan">
      <formula>0</formula>
    </cfRule>
  </conditionalFormatting>
  <conditionalFormatting sqref="D10">
    <cfRule type="cellIs" dxfId="428" priority="405" operator="lessThan">
      <formula>0</formula>
    </cfRule>
  </conditionalFormatting>
  <conditionalFormatting sqref="D10">
    <cfRule type="cellIs" dxfId="427" priority="404" operator="lessThan">
      <formula>0</formula>
    </cfRule>
  </conditionalFormatting>
  <conditionalFormatting sqref="D10">
    <cfRule type="cellIs" dxfId="426" priority="403" operator="lessThan">
      <formula>0</formula>
    </cfRule>
  </conditionalFormatting>
  <conditionalFormatting sqref="D11">
    <cfRule type="cellIs" dxfId="425" priority="402" operator="lessThan">
      <formula>0</formula>
    </cfRule>
  </conditionalFormatting>
  <conditionalFormatting sqref="D10">
    <cfRule type="cellIs" dxfId="424" priority="401" operator="lessThan">
      <formula>0</formula>
    </cfRule>
  </conditionalFormatting>
  <conditionalFormatting sqref="D10">
    <cfRule type="cellIs" dxfId="423" priority="400" operator="lessThan">
      <formula>0</formula>
    </cfRule>
  </conditionalFormatting>
  <conditionalFormatting sqref="D10">
    <cfRule type="cellIs" dxfId="422" priority="399" operator="lessThan">
      <formula>0</formula>
    </cfRule>
  </conditionalFormatting>
  <conditionalFormatting sqref="D10">
    <cfRule type="cellIs" dxfId="421" priority="398" operator="lessThan">
      <formula>0</formula>
    </cfRule>
  </conditionalFormatting>
  <conditionalFormatting sqref="D10">
    <cfRule type="cellIs" dxfId="420" priority="397" operator="lessThan">
      <formula>0</formula>
    </cfRule>
  </conditionalFormatting>
  <conditionalFormatting sqref="D10">
    <cfRule type="cellIs" dxfId="419" priority="396" operator="lessThan">
      <formula>0</formula>
    </cfRule>
  </conditionalFormatting>
  <conditionalFormatting sqref="D11">
    <cfRule type="cellIs" dxfId="418" priority="395" operator="lessThan">
      <formula>0</formula>
    </cfRule>
  </conditionalFormatting>
  <conditionalFormatting sqref="D10">
    <cfRule type="cellIs" dxfId="417" priority="394" operator="lessThan">
      <formula>0</formula>
    </cfRule>
  </conditionalFormatting>
  <conditionalFormatting sqref="D10">
    <cfRule type="cellIs" dxfId="416" priority="393" operator="lessThan">
      <formula>0</formula>
    </cfRule>
  </conditionalFormatting>
  <conditionalFormatting sqref="D10">
    <cfRule type="cellIs" dxfId="415" priority="392" operator="lessThan">
      <formula>0</formula>
    </cfRule>
  </conditionalFormatting>
  <conditionalFormatting sqref="D10">
    <cfRule type="cellIs" dxfId="414" priority="391" operator="lessThan">
      <formula>0</formula>
    </cfRule>
  </conditionalFormatting>
  <conditionalFormatting sqref="D10">
    <cfRule type="cellIs" dxfId="413" priority="390" operator="lessThan">
      <formula>0</formula>
    </cfRule>
  </conditionalFormatting>
  <conditionalFormatting sqref="D10">
    <cfRule type="cellIs" dxfId="412" priority="389" operator="lessThan">
      <formula>0</formula>
    </cfRule>
  </conditionalFormatting>
  <conditionalFormatting sqref="D10">
    <cfRule type="cellIs" dxfId="411" priority="388" operator="lessThan">
      <formula>0</formula>
    </cfRule>
  </conditionalFormatting>
  <conditionalFormatting sqref="D11">
    <cfRule type="cellIs" dxfId="410" priority="387" operator="lessThan">
      <formula>0</formula>
    </cfRule>
  </conditionalFormatting>
  <conditionalFormatting sqref="D10">
    <cfRule type="cellIs" dxfId="409" priority="386" operator="lessThan">
      <formula>0</formula>
    </cfRule>
  </conditionalFormatting>
  <conditionalFormatting sqref="D10">
    <cfRule type="cellIs" dxfId="408" priority="385" operator="lessThan">
      <formula>0</formula>
    </cfRule>
  </conditionalFormatting>
  <conditionalFormatting sqref="D10">
    <cfRule type="cellIs" dxfId="407" priority="384" operator="lessThan">
      <formula>0</formula>
    </cfRule>
  </conditionalFormatting>
  <conditionalFormatting sqref="D10">
    <cfRule type="cellIs" dxfId="406" priority="383" operator="lessThan">
      <formula>0</formula>
    </cfRule>
  </conditionalFormatting>
  <conditionalFormatting sqref="D10">
    <cfRule type="cellIs" dxfId="405" priority="382" operator="lessThan">
      <formula>0</formula>
    </cfRule>
  </conditionalFormatting>
  <conditionalFormatting sqref="D10">
    <cfRule type="cellIs" dxfId="404" priority="381" operator="lessThan">
      <formula>0</formula>
    </cfRule>
  </conditionalFormatting>
  <conditionalFormatting sqref="D10">
    <cfRule type="cellIs" dxfId="403" priority="380" operator="lessThan">
      <formula>0</formula>
    </cfRule>
  </conditionalFormatting>
  <conditionalFormatting sqref="D10">
    <cfRule type="cellIs" dxfId="402" priority="379" operator="lessThan">
      <formula>0</formula>
    </cfRule>
  </conditionalFormatting>
  <conditionalFormatting sqref="D11">
    <cfRule type="cellIs" dxfId="401" priority="378" operator="lessThan">
      <formula>0</formula>
    </cfRule>
  </conditionalFormatting>
  <conditionalFormatting sqref="D11">
    <cfRule type="cellIs" dxfId="400" priority="377" operator="lessThan">
      <formula>0</formula>
    </cfRule>
  </conditionalFormatting>
  <conditionalFormatting sqref="D10">
    <cfRule type="cellIs" dxfId="399" priority="376" operator="lessThan">
      <formula>0</formula>
    </cfRule>
  </conditionalFormatting>
  <conditionalFormatting sqref="D11">
    <cfRule type="cellIs" dxfId="398" priority="375" operator="lessThan">
      <formula>0</formula>
    </cfRule>
  </conditionalFormatting>
  <conditionalFormatting sqref="D10">
    <cfRule type="cellIs" dxfId="397" priority="374" operator="lessThan">
      <formula>0</formula>
    </cfRule>
  </conditionalFormatting>
  <conditionalFormatting sqref="D10">
    <cfRule type="cellIs" dxfId="396" priority="373" operator="lessThan">
      <formula>0</formula>
    </cfRule>
  </conditionalFormatting>
  <conditionalFormatting sqref="D11">
    <cfRule type="cellIs" dxfId="395" priority="372" operator="lessThan">
      <formula>0</formula>
    </cfRule>
  </conditionalFormatting>
  <conditionalFormatting sqref="D10">
    <cfRule type="cellIs" dxfId="394" priority="371" operator="lessThan">
      <formula>0</formula>
    </cfRule>
  </conditionalFormatting>
  <conditionalFormatting sqref="D10">
    <cfRule type="cellIs" dxfId="393" priority="370" operator="lessThan">
      <formula>0</formula>
    </cfRule>
  </conditionalFormatting>
  <conditionalFormatting sqref="D10">
    <cfRule type="cellIs" dxfId="392" priority="369" operator="lessThan">
      <formula>0</formula>
    </cfRule>
  </conditionalFormatting>
  <conditionalFormatting sqref="D11">
    <cfRule type="cellIs" dxfId="391" priority="368" operator="lessThan">
      <formula>0</formula>
    </cfRule>
  </conditionalFormatting>
  <conditionalFormatting sqref="D10">
    <cfRule type="cellIs" dxfId="390" priority="367" operator="lessThan">
      <formula>0</formula>
    </cfRule>
  </conditionalFormatting>
  <conditionalFormatting sqref="D10">
    <cfRule type="cellIs" dxfId="389" priority="366" operator="lessThan">
      <formula>0</formula>
    </cfRule>
  </conditionalFormatting>
  <conditionalFormatting sqref="D10">
    <cfRule type="cellIs" dxfId="388" priority="365" operator="lessThan">
      <formula>0</formula>
    </cfRule>
  </conditionalFormatting>
  <conditionalFormatting sqref="D10">
    <cfRule type="cellIs" dxfId="387" priority="364" operator="lessThan">
      <formula>0</formula>
    </cfRule>
  </conditionalFormatting>
  <conditionalFormatting sqref="D11">
    <cfRule type="cellIs" dxfId="386" priority="363" operator="lessThan">
      <formula>0</formula>
    </cfRule>
  </conditionalFormatting>
  <conditionalFormatting sqref="D10">
    <cfRule type="cellIs" dxfId="385" priority="362" operator="lessThan">
      <formula>0</formula>
    </cfRule>
  </conditionalFormatting>
  <conditionalFormatting sqref="D10">
    <cfRule type="cellIs" dxfId="384" priority="361" operator="lessThan">
      <formula>0</formula>
    </cfRule>
  </conditionalFormatting>
  <conditionalFormatting sqref="D10">
    <cfRule type="cellIs" dxfId="383" priority="360" operator="lessThan">
      <formula>0</formula>
    </cfRule>
  </conditionalFormatting>
  <conditionalFormatting sqref="D10">
    <cfRule type="cellIs" dxfId="382" priority="359" operator="lessThan">
      <formula>0</formula>
    </cfRule>
  </conditionalFormatting>
  <conditionalFormatting sqref="D10">
    <cfRule type="cellIs" dxfId="381" priority="358" operator="lessThan">
      <formula>0</formula>
    </cfRule>
  </conditionalFormatting>
  <conditionalFormatting sqref="D11">
    <cfRule type="cellIs" dxfId="380" priority="357" operator="lessThan">
      <formula>0</formula>
    </cfRule>
  </conditionalFormatting>
  <conditionalFormatting sqref="D10">
    <cfRule type="cellIs" dxfId="379" priority="356" operator="lessThan">
      <formula>0</formula>
    </cfRule>
  </conditionalFormatting>
  <conditionalFormatting sqref="D10">
    <cfRule type="cellIs" dxfId="378" priority="355" operator="lessThan">
      <formula>0</formula>
    </cfRule>
  </conditionalFormatting>
  <conditionalFormatting sqref="D10">
    <cfRule type="cellIs" dxfId="377" priority="354" operator="lessThan">
      <formula>0</formula>
    </cfRule>
  </conditionalFormatting>
  <conditionalFormatting sqref="D10">
    <cfRule type="cellIs" dxfId="376" priority="353" operator="lessThan">
      <formula>0</formula>
    </cfRule>
  </conditionalFormatting>
  <conditionalFormatting sqref="D10">
    <cfRule type="cellIs" dxfId="375" priority="352" operator="lessThan">
      <formula>0</formula>
    </cfRule>
  </conditionalFormatting>
  <conditionalFormatting sqref="D10">
    <cfRule type="cellIs" dxfId="374" priority="351" operator="lessThan">
      <formula>0</formula>
    </cfRule>
  </conditionalFormatting>
  <conditionalFormatting sqref="D11">
    <cfRule type="cellIs" dxfId="373" priority="350" operator="lessThan">
      <formula>0</formula>
    </cfRule>
  </conditionalFormatting>
  <conditionalFormatting sqref="D10">
    <cfRule type="cellIs" dxfId="372" priority="349" operator="lessThan">
      <formula>0</formula>
    </cfRule>
  </conditionalFormatting>
  <conditionalFormatting sqref="D10">
    <cfRule type="cellIs" dxfId="371" priority="348" operator="lessThan">
      <formula>0</formula>
    </cfRule>
  </conditionalFormatting>
  <conditionalFormatting sqref="D10">
    <cfRule type="cellIs" dxfId="370" priority="347" operator="lessThan">
      <formula>0</formula>
    </cfRule>
  </conditionalFormatting>
  <conditionalFormatting sqref="D10">
    <cfRule type="cellIs" dxfId="369" priority="346" operator="lessThan">
      <formula>0</formula>
    </cfRule>
  </conditionalFormatting>
  <conditionalFormatting sqref="D10">
    <cfRule type="cellIs" dxfId="368" priority="345" operator="lessThan">
      <formula>0</formula>
    </cfRule>
  </conditionalFormatting>
  <conditionalFormatting sqref="D10">
    <cfRule type="cellIs" dxfId="367" priority="344" operator="lessThan">
      <formula>0</formula>
    </cfRule>
  </conditionalFormatting>
  <conditionalFormatting sqref="D10">
    <cfRule type="cellIs" dxfId="366" priority="343" operator="lessThan">
      <formula>0</formula>
    </cfRule>
  </conditionalFormatting>
  <conditionalFormatting sqref="D11">
    <cfRule type="cellIs" dxfId="365" priority="342" operator="lessThan">
      <formula>0</formula>
    </cfRule>
  </conditionalFormatting>
  <conditionalFormatting sqref="D10">
    <cfRule type="cellIs" dxfId="364" priority="341" operator="lessThan">
      <formula>0</formula>
    </cfRule>
  </conditionalFormatting>
  <conditionalFormatting sqref="D10">
    <cfRule type="cellIs" dxfId="363" priority="340" operator="lessThan">
      <formula>0</formula>
    </cfRule>
  </conditionalFormatting>
  <conditionalFormatting sqref="D10">
    <cfRule type="cellIs" dxfId="362" priority="339" operator="lessThan">
      <formula>0</formula>
    </cfRule>
  </conditionalFormatting>
  <conditionalFormatting sqref="D10">
    <cfRule type="cellIs" dxfId="361" priority="338" operator="lessThan">
      <formula>0</formula>
    </cfRule>
  </conditionalFormatting>
  <conditionalFormatting sqref="D10">
    <cfRule type="cellIs" dxfId="360" priority="337" operator="lessThan">
      <formula>0</formula>
    </cfRule>
  </conditionalFormatting>
  <conditionalFormatting sqref="D10">
    <cfRule type="cellIs" dxfId="359" priority="336" operator="lessThan">
      <formula>0</formula>
    </cfRule>
  </conditionalFormatting>
  <conditionalFormatting sqref="D10">
    <cfRule type="cellIs" dxfId="358" priority="335" operator="lessThan">
      <formula>0</formula>
    </cfRule>
  </conditionalFormatting>
  <conditionalFormatting sqref="D10">
    <cfRule type="cellIs" dxfId="357" priority="334" operator="lessThan">
      <formula>0</formula>
    </cfRule>
  </conditionalFormatting>
  <conditionalFormatting sqref="D11">
    <cfRule type="cellIs" dxfId="356" priority="333" operator="lessThan">
      <formula>0</formula>
    </cfRule>
  </conditionalFormatting>
  <conditionalFormatting sqref="D10">
    <cfRule type="cellIs" dxfId="355" priority="332" operator="lessThan">
      <formula>0</formula>
    </cfRule>
  </conditionalFormatting>
  <conditionalFormatting sqref="D10">
    <cfRule type="cellIs" dxfId="354" priority="331" operator="lessThan">
      <formula>0</formula>
    </cfRule>
  </conditionalFormatting>
  <conditionalFormatting sqref="D10">
    <cfRule type="cellIs" dxfId="353" priority="330" operator="lessThan">
      <formula>0</formula>
    </cfRule>
  </conditionalFormatting>
  <conditionalFormatting sqref="D10">
    <cfRule type="cellIs" dxfId="352" priority="329" operator="lessThan">
      <formula>0</formula>
    </cfRule>
  </conditionalFormatting>
  <conditionalFormatting sqref="D10">
    <cfRule type="cellIs" dxfId="351" priority="328" operator="lessThan">
      <formula>0</formula>
    </cfRule>
  </conditionalFormatting>
  <conditionalFormatting sqref="D10">
    <cfRule type="cellIs" dxfId="350" priority="327" operator="lessThan">
      <formula>0</formula>
    </cfRule>
  </conditionalFormatting>
  <conditionalFormatting sqref="D10">
    <cfRule type="cellIs" dxfId="349" priority="326" operator="lessThan">
      <formula>0</formula>
    </cfRule>
  </conditionalFormatting>
  <conditionalFormatting sqref="D10">
    <cfRule type="cellIs" dxfId="348" priority="325" operator="lessThan">
      <formula>0</formula>
    </cfRule>
  </conditionalFormatting>
  <conditionalFormatting sqref="D10">
    <cfRule type="cellIs" dxfId="347" priority="324" operator="lessThan">
      <formula>0</formula>
    </cfRule>
  </conditionalFormatting>
  <conditionalFormatting sqref="D12">
    <cfRule type="cellIs" dxfId="346" priority="323" operator="lessThan">
      <formula>0</formula>
    </cfRule>
  </conditionalFormatting>
  <conditionalFormatting sqref="E12">
    <cfRule type="cellIs" dxfId="345" priority="322" operator="lessThan">
      <formula>0</formula>
    </cfRule>
  </conditionalFormatting>
  <conditionalFormatting sqref="D12">
    <cfRule type="cellIs" dxfId="344" priority="321" operator="lessThan">
      <formula>0</formula>
    </cfRule>
  </conditionalFormatting>
  <conditionalFormatting sqref="D12">
    <cfRule type="cellIs" dxfId="343" priority="320" operator="lessThan">
      <formula>0</formula>
    </cfRule>
  </conditionalFormatting>
  <conditionalFormatting sqref="D12">
    <cfRule type="cellIs" dxfId="342" priority="319" operator="lessThan">
      <formula>0</formula>
    </cfRule>
  </conditionalFormatting>
  <conditionalFormatting sqref="D12">
    <cfRule type="cellIs" dxfId="341" priority="318" operator="lessThan">
      <formula>0</formula>
    </cfRule>
  </conditionalFormatting>
  <conditionalFormatting sqref="D12">
    <cfRule type="cellIs" dxfId="340" priority="317" operator="lessThan">
      <formula>0</formula>
    </cfRule>
  </conditionalFormatting>
  <conditionalFormatting sqref="D12">
    <cfRule type="cellIs" dxfId="339" priority="316" operator="lessThan">
      <formula>0</formula>
    </cfRule>
  </conditionalFormatting>
  <conditionalFormatting sqref="D12">
    <cfRule type="cellIs" dxfId="338" priority="315" operator="lessThan">
      <formula>0</formula>
    </cfRule>
  </conditionalFormatting>
  <conditionalFormatting sqref="D12">
    <cfRule type="cellIs" dxfId="337" priority="314" operator="lessThan">
      <formula>0</formula>
    </cfRule>
  </conditionalFormatting>
  <conditionalFormatting sqref="D12">
    <cfRule type="cellIs" dxfId="336" priority="313" operator="lessThan">
      <formula>0</formula>
    </cfRule>
  </conditionalFormatting>
  <conditionalFormatting sqref="D12">
    <cfRule type="cellIs" dxfId="335" priority="312" operator="lessThan">
      <formula>0</formula>
    </cfRule>
  </conditionalFormatting>
  <conditionalFormatting sqref="D12">
    <cfRule type="cellIs" dxfId="334" priority="311" operator="lessThan">
      <formula>0</formula>
    </cfRule>
  </conditionalFormatting>
  <conditionalFormatting sqref="D12">
    <cfRule type="cellIs" dxfId="333" priority="310" operator="lessThan">
      <formula>0</formula>
    </cfRule>
  </conditionalFormatting>
  <conditionalFormatting sqref="D12">
    <cfRule type="cellIs" dxfId="332" priority="309" operator="lessThan">
      <formula>0</formula>
    </cfRule>
  </conditionalFormatting>
  <conditionalFormatting sqref="D12">
    <cfRule type="cellIs" dxfId="331" priority="308" operator="lessThan">
      <formula>0</formula>
    </cfRule>
  </conditionalFormatting>
  <conditionalFormatting sqref="D12">
    <cfRule type="cellIs" dxfId="330" priority="307" operator="lessThan">
      <formula>0</formula>
    </cfRule>
  </conditionalFormatting>
  <conditionalFormatting sqref="D12">
    <cfRule type="cellIs" dxfId="329" priority="306" operator="lessThan">
      <formula>0</formula>
    </cfRule>
  </conditionalFormatting>
  <conditionalFormatting sqref="D12">
    <cfRule type="cellIs" dxfId="328" priority="305" operator="lessThan">
      <formula>0</formula>
    </cfRule>
  </conditionalFormatting>
  <conditionalFormatting sqref="D12">
    <cfRule type="cellIs" dxfId="327" priority="304" operator="lessThan">
      <formula>0</formula>
    </cfRule>
  </conditionalFormatting>
  <conditionalFormatting sqref="D12">
    <cfRule type="cellIs" dxfId="326" priority="303" operator="lessThan">
      <formula>0</formula>
    </cfRule>
  </conditionalFormatting>
  <conditionalFormatting sqref="D12">
    <cfRule type="cellIs" dxfId="325" priority="302" operator="lessThan">
      <formula>0</formula>
    </cfRule>
  </conditionalFormatting>
  <conditionalFormatting sqref="D12">
    <cfRule type="cellIs" dxfId="324" priority="301" operator="lessThan">
      <formula>0</formula>
    </cfRule>
  </conditionalFormatting>
  <conditionalFormatting sqref="D12">
    <cfRule type="cellIs" dxfId="323" priority="300" operator="lessThan">
      <formula>0</formula>
    </cfRule>
  </conditionalFormatting>
  <conditionalFormatting sqref="D12">
    <cfRule type="cellIs" dxfId="322" priority="299" operator="lessThan">
      <formula>0</formula>
    </cfRule>
  </conditionalFormatting>
  <conditionalFormatting sqref="D12">
    <cfRule type="cellIs" dxfId="321" priority="298" operator="lessThan">
      <formula>0</formula>
    </cfRule>
  </conditionalFormatting>
  <conditionalFormatting sqref="D12">
    <cfRule type="cellIs" dxfId="320" priority="297" operator="lessThan">
      <formula>0</formula>
    </cfRule>
  </conditionalFormatting>
  <conditionalFormatting sqref="D12">
    <cfRule type="cellIs" dxfId="319" priority="296" operator="lessThan">
      <formula>0</formula>
    </cfRule>
  </conditionalFormatting>
  <conditionalFormatting sqref="D12">
    <cfRule type="cellIs" dxfId="318" priority="295" operator="lessThan">
      <formula>0</formula>
    </cfRule>
  </conditionalFormatting>
  <conditionalFormatting sqref="D12">
    <cfRule type="cellIs" dxfId="317" priority="294" operator="lessThan">
      <formula>0</formula>
    </cfRule>
  </conditionalFormatting>
  <conditionalFormatting sqref="D12">
    <cfRule type="cellIs" dxfId="316" priority="293" operator="lessThan">
      <formula>0</formula>
    </cfRule>
  </conditionalFormatting>
  <conditionalFormatting sqref="D12">
    <cfRule type="cellIs" dxfId="315" priority="292" operator="lessThan">
      <formula>0</formula>
    </cfRule>
  </conditionalFormatting>
  <conditionalFormatting sqref="D12">
    <cfRule type="cellIs" dxfId="314" priority="291" operator="lessThan">
      <formula>0</formula>
    </cfRule>
  </conditionalFormatting>
  <conditionalFormatting sqref="D12">
    <cfRule type="cellIs" dxfId="313" priority="290" operator="lessThan">
      <formula>0</formula>
    </cfRule>
  </conditionalFormatting>
  <conditionalFormatting sqref="D12">
    <cfRule type="cellIs" dxfId="312" priority="289" operator="lessThan">
      <formula>0</formula>
    </cfRule>
  </conditionalFormatting>
  <conditionalFormatting sqref="D12">
    <cfRule type="cellIs" dxfId="311" priority="288" operator="lessThan">
      <formula>0</formula>
    </cfRule>
  </conditionalFormatting>
  <conditionalFormatting sqref="D12">
    <cfRule type="cellIs" dxfId="310" priority="287" operator="lessThan">
      <formula>0</formula>
    </cfRule>
  </conditionalFormatting>
  <conditionalFormatting sqref="D12">
    <cfRule type="cellIs" dxfId="309" priority="286" operator="lessThan">
      <formula>0</formula>
    </cfRule>
  </conditionalFormatting>
  <conditionalFormatting sqref="D12">
    <cfRule type="cellIs" dxfId="308" priority="285" operator="lessThan">
      <formula>0</formula>
    </cfRule>
  </conditionalFormatting>
  <conditionalFormatting sqref="D12">
    <cfRule type="cellIs" dxfId="307" priority="284" operator="lessThan">
      <formula>0</formula>
    </cfRule>
  </conditionalFormatting>
  <conditionalFormatting sqref="D12">
    <cfRule type="cellIs" dxfId="306" priority="283" operator="lessThan">
      <formula>0</formula>
    </cfRule>
  </conditionalFormatting>
  <conditionalFormatting sqref="D12">
    <cfRule type="cellIs" dxfId="305" priority="282" operator="lessThan">
      <formula>0</formula>
    </cfRule>
  </conditionalFormatting>
  <conditionalFormatting sqref="D12">
    <cfRule type="cellIs" dxfId="304" priority="281" operator="lessThan">
      <formula>0</formula>
    </cfRule>
  </conditionalFormatting>
  <conditionalFormatting sqref="D12">
    <cfRule type="cellIs" dxfId="303" priority="280" operator="lessThan">
      <formula>0</formula>
    </cfRule>
  </conditionalFormatting>
  <conditionalFormatting sqref="D12">
    <cfRule type="cellIs" dxfId="302" priority="279" operator="lessThan">
      <formula>0</formula>
    </cfRule>
  </conditionalFormatting>
  <conditionalFormatting sqref="D12">
    <cfRule type="cellIs" dxfId="301" priority="278" operator="lessThan">
      <formula>0</formula>
    </cfRule>
  </conditionalFormatting>
  <conditionalFormatting sqref="D12">
    <cfRule type="cellIs" dxfId="300" priority="277" operator="lessThan">
      <formula>0</formula>
    </cfRule>
  </conditionalFormatting>
  <conditionalFormatting sqref="D12">
    <cfRule type="cellIs" dxfId="299" priority="276" operator="lessThan">
      <formula>0</formula>
    </cfRule>
  </conditionalFormatting>
  <conditionalFormatting sqref="D12">
    <cfRule type="cellIs" dxfId="298" priority="275" operator="lessThan">
      <formula>0</formula>
    </cfRule>
  </conditionalFormatting>
  <conditionalFormatting sqref="D12">
    <cfRule type="cellIs" dxfId="297" priority="274" operator="lessThan">
      <formula>0</formula>
    </cfRule>
  </conditionalFormatting>
  <conditionalFormatting sqref="D12">
    <cfRule type="cellIs" dxfId="296" priority="273" operator="lessThan">
      <formula>0</formula>
    </cfRule>
  </conditionalFormatting>
  <conditionalFormatting sqref="D12">
    <cfRule type="cellIs" dxfId="295" priority="272" operator="lessThan">
      <formula>0</formula>
    </cfRule>
  </conditionalFormatting>
  <conditionalFormatting sqref="D12">
    <cfRule type="cellIs" dxfId="294" priority="271" operator="lessThan">
      <formula>0</formula>
    </cfRule>
  </conditionalFormatting>
  <conditionalFormatting sqref="D12">
    <cfRule type="cellIs" dxfId="293" priority="270" operator="lessThan">
      <formula>0</formula>
    </cfRule>
  </conditionalFormatting>
  <conditionalFormatting sqref="D12">
    <cfRule type="cellIs" dxfId="292" priority="269" operator="lessThan">
      <formula>0</formula>
    </cfRule>
  </conditionalFormatting>
  <conditionalFormatting sqref="D12">
    <cfRule type="cellIs" dxfId="291" priority="268" operator="lessThan">
      <formula>0</formula>
    </cfRule>
  </conditionalFormatting>
  <conditionalFormatting sqref="D12">
    <cfRule type="cellIs" dxfId="290" priority="267" operator="lessThan">
      <formula>0</formula>
    </cfRule>
  </conditionalFormatting>
  <conditionalFormatting sqref="D12">
    <cfRule type="cellIs" dxfId="289" priority="266" operator="lessThan">
      <formula>0</formula>
    </cfRule>
  </conditionalFormatting>
  <conditionalFormatting sqref="D12">
    <cfRule type="cellIs" dxfId="288" priority="265" operator="lessThan">
      <formula>0</formula>
    </cfRule>
  </conditionalFormatting>
  <conditionalFormatting sqref="D12">
    <cfRule type="cellIs" dxfId="287" priority="264" operator="lessThan">
      <formula>0</formula>
    </cfRule>
  </conditionalFormatting>
  <conditionalFormatting sqref="D12">
    <cfRule type="cellIs" dxfId="286" priority="263" operator="lessThan">
      <formula>0</formula>
    </cfRule>
  </conditionalFormatting>
  <conditionalFormatting sqref="D12">
    <cfRule type="cellIs" dxfId="285" priority="262" operator="lessThan">
      <formula>0</formula>
    </cfRule>
  </conditionalFormatting>
  <conditionalFormatting sqref="D12">
    <cfRule type="cellIs" dxfId="284" priority="261" operator="lessThan">
      <formula>0</formula>
    </cfRule>
  </conditionalFormatting>
  <conditionalFormatting sqref="D12">
    <cfRule type="cellIs" dxfId="283" priority="260" operator="lessThan">
      <formula>0</formula>
    </cfRule>
  </conditionalFormatting>
  <conditionalFormatting sqref="D12">
    <cfRule type="cellIs" dxfId="282" priority="259" operator="lessThan">
      <formula>0</formula>
    </cfRule>
  </conditionalFormatting>
  <conditionalFormatting sqref="D12">
    <cfRule type="cellIs" dxfId="281" priority="258" operator="lessThan">
      <formula>0</formula>
    </cfRule>
  </conditionalFormatting>
  <conditionalFormatting sqref="D12">
    <cfRule type="cellIs" dxfId="280" priority="257" operator="lessThan">
      <formula>0</formula>
    </cfRule>
  </conditionalFormatting>
  <conditionalFormatting sqref="D12">
    <cfRule type="cellIs" dxfId="279" priority="256" operator="lessThan">
      <formula>0</formula>
    </cfRule>
  </conditionalFormatting>
  <conditionalFormatting sqref="D12">
    <cfRule type="cellIs" dxfId="278" priority="255" operator="lessThan">
      <formula>0</formula>
    </cfRule>
  </conditionalFormatting>
  <conditionalFormatting sqref="D12">
    <cfRule type="cellIs" dxfId="277" priority="254" operator="lessThan">
      <formula>0</formula>
    </cfRule>
  </conditionalFormatting>
  <conditionalFormatting sqref="D12">
    <cfRule type="cellIs" dxfId="276" priority="253" operator="lessThan">
      <formula>0</formula>
    </cfRule>
  </conditionalFormatting>
  <conditionalFormatting sqref="D12">
    <cfRule type="cellIs" dxfId="275" priority="252" operator="lessThan">
      <formula>0</formula>
    </cfRule>
  </conditionalFormatting>
  <conditionalFormatting sqref="D12">
    <cfRule type="cellIs" dxfId="274" priority="251" operator="lessThan">
      <formula>0</formula>
    </cfRule>
  </conditionalFormatting>
  <conditionalFormatting sqref="D12">
    <cfRule type="cellIs" dxfId="273" priority="250" operator="lessThan">
      <formula>0</formula>
    </cfRule>
  </conditionalFormatting>
  <conditionalFormatting sqref="D12">
    <cfRule type="cellIs" dxfId="272" priority="249" operator="lessThan">
      <formula>0</formula>
    </cfRule>
  </conditionalFormatting>
  <conditionalFormatting sqref="D12">
    <cfRule type="cellIs" dxfId="271" priority="248" operator="lessThan">
      <formula>0</formula>
    </cfRule>
  </conditionalFormatting>
  <conditionalFormatting sqref="D12">
    <cfRule type="cellIs" dxfId="270" priority="247" operator="lessThan">
      <formula>0</formula>
    </cfRule>
  </conditionalFormatting>
  <conditionalFormatting sqref="D12">
    <cfRule type="cellIs" dxfId="269" priority="246" operator="lessThan">
      <formula>0</formula>
    </cfRule>
  </conditionalFormatting>
  <conditionalFormatting sqref="D12">
    <cfRule type="cellIs" dxfId="268" priority="245" operator="lessThan">
      <formula>0</formula>
    </cfRule>
  </conditionalFormatting>
  <conditionalFormatting sqref="D12">
    <cfRule type="cellIs" dxfId="267" priority="244" operator="lessThan">
      <formula>0</formula>
    </cfRule>
  </conditionalFormatting>
  <conditionalFormatting sqref="D12">
    <cfRule type="cellIs" dxfId="266" priority="243" operator="lessThan">
      <formula>0</formula>
    </cfRule>
  </conditionalFormatting>
  <conditionalFormatting sqref="D12">
    <cfRule type="cellIs" dxfId="265" priority="242" operator="lessThan">
      <formula>0</formula>
    </cfRule>
  </conditionalFormatting>
  <conditionalFormatting sqref="D12">
    <cfRule type="cellIs" dxfId="264" priority="241" operator="lessThan">
      <formula>0</formula>
    </cfRule>
  </conditionalFormatting>
  <conditionalFormatting sqref="D12">
    <cfRule type="cellIs" dxfId="263" priority="240" operator="lessThan">
      <formula>0</formula>
    </cfRule>
  </conditionalFormatting>
  <conditionalFormatting sqref="D12">
    <cfRule type="cellIs" dxfId="262" priority="239" operator="lessThan">
      <formula>0</formula>
    </cfRule>
  </conditionalFormatting>
  <conditionalFormatting sqref="D12">
    <cfRule type="cellIs" dxfId="261" priority="238" operator="lessThan">
      <formula>0</formula>
    </cfRule>
  </conditionalFormatting>
  <conditionalFormatting sqref="D12">
    <cfRule type="cellIs" dxfId="260" priority="237" operator="lessThan">
      <formula>0</formula>
    </cfRule>
  </conditionalFormatting>
  <conditionalFormatting sqref="D12">
    <cfRule type="cellIs" dxfId="259" priority="236" operator="lessThan">
      <formula>0</formula>
    </cfRule>
  </conditionalFormatting>
  <conditionalFormatting sqref="D12">
    <cfRule type="cellIs" dxfId="258" priority="235" operator="lessThan">
      <formula>0</formula>
    </cfRule>
  </conditionalFormatting>
  <conditionalFormatting sqref="D12">
    <cfRule type="cellIs" dxfId="257" priority="234" operator="lessThan">
      <formula>0</formula>
    </cfRule>
  </conditionalFormatting>
  <conditionalFormatting sqref="D12">
    <cfRule type="cellIs" dxfId="256" priority="233" operator="lessThan">
      <formula>0</formula>
    </cfRule>
  </conditionalFormatting>
  <conditionalFormatting sqref="D12">
    <cfRule type="cellIs" dxfId="255" priority="232" operator="lessThan">
      <formula>0</formula>
    </cfRule>
  </conditionalFormatting>
  <conditionalFormatting sqref="D12">
    <cfRule type="cellIs" dxfId="254" priority="231" operator="lessThan">
      <formula>0</formula>
    </cfRule>
  </conditionalFormatting>
  <conditionalFormatting sqref="D12">
    <cfRule type="cellIs" dxfId="253" priority="230" operator="lessThan">
      <formula>0</formula>
    </cfRule>
  </conditionalFormatting>
  <conditionalFormatting sqref="D12">
    <cfRule type="cellIs" dxfId="252" priority="229" operator="lessThan">
      <formula>0</formula>
    </cfRule>
  </conditionalFormatting>
  <conditionalFormatting sqref="D12">
    <cfRule type="cellIs" dxfId="251" priority="228" operator="lessThan">
      <formula>0</formula>
    </cfRule>
  </conditionalFormatting>
  <conditionalFormatting sqref="D12">
    <cfRule type="cellIs" dxfId="250" priority="227" operator="lessThan">
      <formula>0</formula>
    </cfRule>
  </conditionalFormatting>
  <conditionalFormatting sqref="D12">
    <cfRule type="cellIs" dxfId="249" priority="226" operator="lessThan">
      <formula>0</formula>
    </cfRule>
  </conditionalFormatting>
  <conditionalFormatting sqref="D12">
    <cfRule type="cellIs" dxfId="248" priority="225" operator="lessThan">
      <formula>0</formula>
    </cfRule>
  </conditionalFormatting>
  <conditionalFormatting sqref="D12">
    <cfRule type="cellIs" dxfId="247" priority="224" operator="lessThan">
      <formula>0</formula>
    </cfRule>
  </conditionalFormatting>
  <conditionalFormatting sqref="D12">
    <cfRule type="cellIs" dxfId="246" priority="223" operator="lessThan">
      <formula>0</formula>
    </cfRule>
  </conditionalFormatting>
  <conditionalFormatting sqref="D12">
    <cfRule type="cellIs" dxfId="245" priority="222" operator="lessThan">
      <formula>0</formula>
    </cfRule>
  </conditionalFormatting>
  <conditionalFormatting sqref="D12">
    <cfRule type="cellIs" dxfId="244" priority="221" operator="lessThan">
      <formula>0</formula>
    </cfRule>
  </conditionalFormatting>
  <conditionalFormatting sqref="D12">
    <cfRule type="cellIs" dxfId="243" priority="220" operator="lessThan">
      <formula>0</formula>
    </cfRule>
  </conditionalFormatting>
  <conditionalFormatting sqref="D12">
    <cfRule type="cellIs" dxfId="242" priority="219" operator="lessThan">
      <formula>0</formula>
    </cfRule>
  </conditionalFormatting>
  <conditionalFormatting sqref="D12">
    <cfRule type="cellIs" dxfId="241" priority="218" operator="lessThan">
      <formula>0</formula>
    </cfRule>
  </conditionalFormatting>
  <conditionalFormatting sqref="D12">
    <cfRule type="cellIs" dxfId="240" priority="217" operator="lessThan">
      <formula>0</formula>
    </cfRule>
  </conditionalFormatting>
  <conditionalFormatting sqref="D12">
    <cfRule type="cellIs" dxfId="239" priority="216" operator="lessThan">
      <formula>0</formula>
    </cfRule>
  </conditionalFormatting>
  <conditionalFormatting sqref="D12">
    <cfRule type="cellIs" dxfId="238" priority="215" operator="lessThan">
      <formula>0</formula>
    </cfRule>
  </conditionalFormatting>
  <conditionalFormatting sqref="D12">
    <cfRule type="cellIs" dxfId="237" priority="214" operator="lessThan">
      <formula>0</formula>
    </cfRule>
  </conditionalFormatting>
  <conditionalFormatting sqref="D12">
    <cfRule type="cellIs" dxfId="236" priority="213" operator="lessThan">
      <formula>0</formula>
    </cfRule>
  </conditionalFormatting>
  <conditionalFormatting sqref="D12">
    <cfRule type="cellIs" dxfId="235" priority="212" operator="lessThan">
      <formula>0</formula>
    </cfRule>
  </conditionalFormatting>
  <conditionalFormatting sqref="D12">
    <cfRule type="cellIs" dxfId="234" priority="211" operator="lessThan">
      <formula>0</formula>
    </cfRule>
  </conditionalFormatting>
  <conditionalFormatting sqref="D12">
    <cfRule type="cellIs" dxfId="233" priority="210" operator="lessThan">
      <formula>0</formula>
    </cfRule>
  </conditionalFormatting>
  <conditionalFormatting sqref="D12">
    <cfRule type="cellIs" dxfId="232" priority="209" operator="lessThan">
      <formula>0</formula>
    </cfRule>
  </conditionalFormatting>
  <conditionalFormatting sqref="D12">
    <cfRule type="cellIs" dxfId="231" priority="208" operator="lessThan">
      <formula>0</formula>
    </cfRule>
  </conditionalFormatting>
  <conditionalFormatting sqref="D12">
    <cfRule type="cellIs" dxfId="230" priority="207" operator="lessThan">
      <formula>0</formula>
    </cfRule>
  </conditionalFormatting>
  <conditionalFormatting sqref="D12">
    <cfRule type="cellIs" dxfId="229" priority="206" operator="lessThan">
      <formula>0</formula>
    </cfRule>
  </conditionalFormatting>
  <conditionalFormatting sqref="D12">
    <cfRule type="cellIs" dxfId="228" priority="205" operator="lessThan">
      <formula>0</formula>
    </cfRule>
  </conditionalFormatting>
  <conditionalFormatting sqref="D12">
    <cfRule type="cellIs" dxfId="227" priority="204" operator="lessThan">
      <formula>0</formula>
    </cfRule>
  </conditionalFormatting>
  <conditionalFormatting sqref="D12">
    <cfRule type="cellIs" dxfId="226" priority="203" operator="lessThan">
      <formula>0</formula>
    </cfRule>
  </conditionalFormatting>
  <conditionalFormatting sqref="D12">
    <cfRule type="cellIs" dxfId="225" priority="202" operator="lessThan">
      <formula>0</formula>
    </cfRule>
  </conditionalFormatting>
  <conditionalFormatting sqref="D12">
    <cfRule type="cellIs" dxfId="224" priority="201" operator="lessThan">
      <formula>0</formula>
    </cfRule>
  </conditionalFormatting>
  <conditionalFormatting sqref="D12">
    <cfRule type="cellIs" dxfId="223" priority="200" operator="lessThan">
      <formula>0</formula>
    </cfRule>
  </conditionalFormatting>
  <conditionalFormatting sqref="D12">
    <cfRule type="cellIs" dxfId="222" priority="199" operator="lessThan">
      <formula>0</formula>
    </cfRule>
  </conditionalFormatting>
  <conditionalFormatting sqref="D12">
    <cfRule type="cellIs" dxfId="221" priority="198" operator="lessThan">
      <formula>0</formula>
    </cfRule>
  </conditionalFormatting>
  <conditionalFormatting sqref="D12">
    <cfRule type="cellIs" dxfId="220" priority="197" operator="lessThan">
      <formula>0</formula>
    </cfRule>
  </conditionalFormatting>
  <conditionalFormatting sqref="D12">
    <cfRule type="cellIs" dxfId="219" priority="196" operator="lessThan">
      <formula>0</formula>
    </cfRule>
  </conditionalFormatting>
  <conditionalFormatting sqref="D12">
    <cfRule type="cellIs" dxfId="218" priority="195" operator="lessThan">
      <formula>0</formula>
    </cfRule>
  </conditionalFormatting>
  <conditionalFormatting sqref="D12">
    <cfRule type="cellIs" dxfId="217" priority="194" operator="lessThan">
      <formula>0</formula>
    </cfRule>
  </conditionalFormatting>
  <conditionalFormatting sqref="D12">
    <cfRule type="cellIs" dxfId="216" priority="193" operator="lessThan">
      <formula>0</formula>
    </cfRule>
  </conditionalFormatting>
  <conditionalFormatting sqref="D12">
    <cfRule type="cellIs" dxfId="215" priority="192" operator="lessThan">
      <formula>0</formula>
    </cfRule>
  </conditionalFormatting>
  <conditionalFormatting sqref="D12">
    <cfRule type="cellIs" dxfId="214" priority="191" operator="lessThan">
      <formula>0</formula>
    </cfRule>
  </conditionalFormatting>
  <conditionalFormatting sqref="D12">
    <cfRule type="cellIs" dxfId="213" priority="190" operator="lessThan">
      <formula>0</formula>
    </cfRule>
  </conditionalFormatting>
  <conditionalFormatting sqref="D12">
    <cfRule type="cellIs" dxfId="212" priority="189" operator="lessThan">
      <formula>0</formula>
    </cfRule>
  </conditionalFormatting>
  <conditionalFormatting sqref="D12">
    <cfRule type="cellIs" dxfId="211" priority="188" operator="lessThan">
      <formula>0</formula>
    </cfRule>
  </conditionalFormatting>
  <conditionalFormatting sqref="D12">
    <cfRule type="cellIs" dxfId="210" priority="187" operator="lessThan">
      <formula>0</formula>
    </cfRule>
  </conditionalFormatting>
  <conditionalFormatting sqref="D12">
    <cfRule type="cellIs" dxfId="209" priority="186" operator="lessThan">
      <formula>0</formula>
    </cfRule>
  </conditionalFormatting>
  <conditionalFormatting sqref="D12">
    <cfRule type="cellIs" dxfId="208" priority="185" operator="lessThan">
      <formula>0</formula>
    </cfRule>
  </conditionalFormatting>
  <conditionalFormatting sqref="D12">
    <cfRule type="cellIs" dxfId="207" priority="184" operator="lessThan">
      <formula>0</formula>
    </cfRule>
  </conditionalFormatting>
  <conditionalFormatting sqref="D12">
    <cfRule type="cellIs" dxfId="206" priority="183" operator="lessThan">
      <formula>0</formula>
    </cfRule>
  </conditionalFormatting>
  <conditionalFormatting sqref="D12">
    <cfRule type="cellIs" dxfId="205" priority="182" operator="lessThan">
      <formula>0</formula>
    </cfRule>
  </conditionalFormatting>
  <conditionalFormatting sqref="D12">
    <cfRule type="cellIs" dxfId="204" priority="181" operator="lessThan">
      <formula>0</formula>
    </cfRule>
  </conditionalFormatting>
  <conditionalFormatting sqref="D12">
    <cfRule type="cellIs" dxfId="203" priority="180" operator="lessThan">
      <formula>0</formula>
    </cfRule>
  </conditionalFormatting>
  <conditionalFormatting sqref="D12">
    <cfRule type="cellIs" dxfId="202" priority="179" operator="lessThan">
      <formula>0</formula>
    </cfRule>
  </conditionalFormatting>
  <conditionalFormatting sqref="D12">
    <cfRule type="cellIs" dxfId="201" priority="178" operator="lessThan">
      <formula>0</formula>
    </cfRule>
  </conditionalFormatting>
  <conditionalFormatting sqref="D12">
    <cfRule type="cellIs" dxfId="200" priority="177" operator="lessThan">
      <formula>0</formula>
    </cfRule>
  </conditionalFormatting>
  <conditionalFormatting sqref="D12">
    <cfRule type="cellIs" dxfId="199" priority="176" operator="lessThan">
      <formula>0</formula>
    </cfRule>
  </conditionalFormatting>
  <conditionalFormatting sqref="D12">
    <cfRule type="cellIs" dxfId="198" priority="175" operator="lessThan">
      <formula>0</formula>
    </cfRule>
  </conditionalFormatting>
  <conditionalFormatting sqref="D12">
    <cfRule type="cellIs" dxfId="197" priority="174" operator="lessThan">
      <formula>0</formula>
    </cfRule>
  </conditionalFormatting>
  <conditionalFormatting sqref="D12">
    <cfRule type="cellIs" dxfId="196" priority="173" operator="lessThan">
      <formula>0</formula>
    </cfRule>
  </conditionalFormatting>
  <conditionalFormatting sqref="D12">
    <cfRule type="cellIs" dxfId="195" priority="172" operator="lessThan">
      <formula>0</formula>
    </cfRule>
  </conditionalFormatting>
  <conditionalFormatting sqref="D12">
    <cfRule type="cellIs" dxfId="194" priority="171" operator="lessThan">
      <formula>0</formula>
    </cfRule>
  </conditionalFormatting>
  <conditionalFormatting sqref="D12">
    <cfRule type="cellIs" dxfId="193" priority="170" operator="lessThan">
      <formula>0</formula>
    </cfRule>
  </conditionalFormatting>
  <conditionalFormatting sqref="D12">
    <cfRule type="cellIs" dxfId="192" priority="169" operator="lessThan">
      <formula>0</formula>
    </cfRule>
  </conditionalFormatting>
  <conditionalFormatting sqref="D12">
    <cfRule type="cellIs" dxfId="191" priority="168" operator="lessThan">
      <formula>0</formula>
    </cfRule>
  </conditionalFormatting>
  <conditionalFormatting sqref="D12">
    <cfRule type="cellIs" dxfId="190" priority="167" operator="lessThan">
      <formula>0</formula>
    </cfRule>
  </conditionalFormatting>
  <conditionalFormatting sqref="D12">
    <cfRule type="cellIs" dxfId="189" priority="166" operator="lessThan">
      <formula>0</formula>
    </cfRule>
  </conditionalFormatting>
  <conditionalFormatting sqref="D12">
    <cfRule type="cellIs" dxfId="188" priority="165" operator="lessThan">
      <formula>0</formula>
    </cfRule>
  </conditionalFormatting>
  <conditionalFormatting sqref="D12">
    <cfRule type="cellIs" dxfId="187" priority="164" operator="lessThan">
      <formula>0</formula>
    </cfRule>
  </conditionalFormatting>
  <conditionalFormatting sqref="D12">
    <cfRule type="cellIs" dxfId="186" priority="163" operator="lessThan">
      <formula>0</formula>
    </cfRule>
  </conditionalFormatting>
  <conditionalFormatting sqref="D12">
    <cfRule type="cellIs" dxfId="185" priority="162" operator="lessThan">
      <formula>0</formula>
    </cfRule>
  </conditionalFormatting>
  <conditionalFormatting sqref="D12">
    <cfRule type="cellIs" dxfId="184" priority="161" operator="lessThan">
      <formula>0</formula>
    </cfRule>
  </conditionalFormatting>
  <conditionalFormatting sqref="D12">
    <cfRule type="cellIs" dxfId="183" priority="160" operator="lessThan">
      <formula>0</formula>
    </cfRule>
  </conditionalFormatting>
  <conditionalFormatting sqref="D12">
    <cfRule type="cellIs" dxfId="182" priority="159" operator="lessThan">
      <formula>0</formula>
    </cfRule>
  </conditionalFormatting>
  <conditionalFormatting sqref="D12">
    <cfRule type="cellIs" dxfId="181" priority="158" operator="lessThan">
      <formula>0</formula>
    </cfRule>
  </conditionalFormatting>
  <conditionalFormatting sqref="D12">
    <cfRule type="cellIs" dxfId="180" priority="157" operator="lessThan">
      <formula>0</formula>
    </cfRule>
  </conditionalFormatting>
  <conditionalFormatting sqref="D12">
    <cfRule type="cellIs" dxfId="179" priority="156" operator="lessThan">
      <formula>0</formula>
    </cfRule>
  </conditionalFormatting>
  <conditionalFormatting sqref="D12">
    <cfRule type="cellIs" dxfId="178" priority="155" operator="lessThan">
      <formula>0</formula>
    </cfRule>
  </conditionalFormatting>
  <conditionalFormatting sqref="D12">
    <cfRule type="cellIs" dxfId="177" priority="154" operator="lessThan">
      <formula>0</formula>
    </cfRule>
  </conditionalFormatting>
  <conditionalFormatting sqref="D12">
    <cfRule type="cellIs" dxfId="176" priority="153" operator="lessThan">
      <formula>0</formula>
    </cfRule>
  </conditionalFormatting>
  <conditionalFormatting sqref="D12">
    <cfRule type="cellIs" dxfId="175" priority="152" operator="lessThan">
      <formula>0</formula>
    </cfRule>
  </conditionalFormatting>
  <conditionalFormatting sqref="D12">
    <cfRule type="cellIs" dxfId="174" priority="151" operator="lessThan">
      <formula>0</formula>
    </cfRule>
  </conditionalFormatting>
  <conditionalFormatting sqref="D12">
    <cfRule type="cellIs" dxfId="173" priority="150" operator="lessThan">
      <formula>0</formula>
    </cfRule>
  </conditionalFormatting>
  <conditionalFormatting sqref="D12">
    <cfRule type="cellIs" dxfId="172" priority="149" operator="lessThan">
      <formula>0</formula>
    </cfRule>
  </conditionalFormatting>
  <conditionalFormatting sqref="D12">
    <cfRule type="cellIs" dxfId="171" priority="148" operator="lessThan">
      <formula>0</formula>
    </cfRule>
  </conditionalFormatting>
  <conditionalFormatting sqref="D12">
    <cfRule type="cellIs" dxfId="170" priority="147" operator="lessThan">
      <formula>0</formula>
    </cfRule>
  </conditionalFormatting>
  <conditionalFormatting sqref="D12">
    <cfRule type="cellIs" dxfId="169" priority="146" operator="lessThan">
      <formula>0</formula>
    </cfRule>
  </conditionalFormatting>
  <conditionalFormatting sqref="D13">
    <cfRule type="cellIs" dxfId="168" priority="145" operator="lessThan">
      <formula>0</formula>
    </cfRule>
  </conditionalFormatting>
  <conditionalFormatting sqref="E13">
    <cfRule type="cellIs" dxfId="167" priority="144" operator="lessThan">
      <formula>0</formula>
    </cfRule>
  </conditionalFormatting>
  <conditionalFormatting sqref="D13">
    <cfRule type="cellIs" dxfId="166" priority="143" operator="lessThan">
      <formula>0</formula>
    </cfRule>
  </conditionalFormatting>
  <conditionalFormatting sqref="D13">
    <cfRule type="cellIs" dxfId="165" priority="142" operator="lessThan">
      <formula>0</formula>
    </cfRule>
  </conditionalFormatting>
  <conditionalFormatting sqref="D13">
    <cfRule type="cellIs" dxfId="164" priority="141" operator="lessThan">
      <formula>0</formula>
    </cfRule>
  </conditionalFormatting>
  <conditionalFormatting sqref="D13">
    <cfRule type="cellIs" dxfId="163" priority="140" operator="lessThan">
      <formula>0</formula>
    </cfRule>
  </conditionalFormatting>
  <conditionalFormatting sqref="D13">
    <cfRule type="cellIs" dxfId="162" priority="139" operator="lessThan">
      <formula>0</formula>
    </cfRule>
  </conditionalFormatting>
  <conditionalFormatting sqref="D13">
    <cfRule type="cellIs" dxfId="161" priority="138" operator="lessThan">
      <formula>0</formula>
    </cfRule>
  </conditionalFormatting>
  <conditionalFormatting sqref="D13">
    <cfRule type="cellIs" dxfId="160" priority="137" operator="lessThan">
      <formula>0</formula>
    </cfRule>
  </conditionalFormatting>
  <conditionalFormatting sqref="D13">
    <cfRule type="cellIs" dxfId="159" priority="136" operator="lessThan">
      <formula>0</formula>
    </cfRule>
  </conditionalFormatting>
  <conditionalFormatting sqref="D13">
    <cfRule type="cellIs" dxfId="158" priority="135" operator="lessThan">
      <formula>0</formula>
    </cfRule>
  </conditionalFormatting>
  <conditionalFormatting sqref="D13">
    <cfRule type="cellIs" dxfId="157" priority="134" operator="lessThan">
      <formula>0</formula>
    </cfRule>
  </conditionalFormatting>
  <conditionalFormatting sqref="D13">
    <cfRule type="cellIs" dxfId="156" priority="133" operator="lessThan">
      <formula>0</formula>
    </cfRule>
  </conditionalFormatting>
  <conditionalFormatting sqref="D13">
    <cfRule type="cellIs" dxfId="155" priority="132" operator="lessThan">
      <formula>0</formula>
    </cfRule>
  </conditionalFormatting>
  <conditionalFormatting sqref="D13">
    <cfRule type="cellIs" dxfId="154" priority="131" operator="lessThan">
      <formula>0</formula>
    </cfRule>
  </conditionalFormatting>
  <conditionalFormatting sqref="D13">
    <cfRule type="cellIs" dxfId="153" priority="130" operator="lessThan">
      <formula>0</formula>
    </cfRule>
  </conditionalFormatting>
  <conditionalFormatting sqref="D13">
    <cfRule type="cellIs" dxfId="152" priority="129" operator="lessThan">
      <formula>0</formula>
    </cfRule>
  </conditionalFormatting>
  <conditionalFormatting sqref="D13">
    <cfRule type="cellIs" dxfId="151" priority="128" operator="lessThan">
      <formula>0</formula>
    </cfRule>
  </conditionalFormatting>
  <conditionalFormatting sqref="D13">
    <cfRule type="cellIs" dxfId="150" priority="127" operator="lessThan">
      <formula>0</formula>
    </cfRule>
  </conditionalFormatting>
  <conditionalFormatting sqref="D13">
    <cfRule type="cellIs" dxfId="149" priority="126" operator="lessThan">
      <formula>0</formula>
    </cfRule>
  </conditionalFormatting>
  <conditionalFormatting sqref="D13">
    <cfRule type="cellIs" dxfId="148" priority="125" operator="lessThan">
      <formula>0</formula>
    </cfRule>
  </conditionalFormatting>
  <conditionalFormatting sqref="D13">
    <cfRule type="cellIs" dxfId="147" priority="124" operator="lessThan">
      <formula>0</formula>
    </cfRule>
  </conditionalFormatting>
  <conditionalFormatting sqref="D13">
    <cfRule type="cellIs" dxfId="146" priority="123" operator="lessThan">
      <formula>0</formula>
    </cfRule>
  </conditionalFormatting>
  <conditionalFormatting sqref="D13">
    <cfRule type="cellIs" dxfId="145" priority="122" operator="lessThan">
      <formula>0</formula>
    </cfRule>
  </conditionalFormatting>
  <conditionalFormatting sqref="D13">
    <cfRule type="cellIs" dxfId="144" priority="121" operator="lessThan">
      <formula>0</formula>
    </cfRule>
  </conditionalFormatting>
  <conditionalFormatting sqref="D13">
    <cfRule type="cellIs" dxfId="143" priority="120" operator="lessThan">
      <formula>0</formula>
    </cfRule>
  </conditionalFormatting>
  <conditionalFormatting sqref="D13">
    <cfRule type="cellIs" dxfId="142" priority="119" operator="lessThan">
      <formula>0</formula>
    </cfRule>
  </conditionalFormatting>
  <conditionalFormatting sqref="D13">
    <cfRule type="cellIs" dxfId="141" priority="118" operator="lessThan">
      <formula>0</formula>
    </cfRule>
  </conditionalFormatting>
  <conditionalFormatting sqref="D13">
    <cfRule type="cellIs" dxfId="140" priority="117" operator="lessThan">
      <formula>0</formula>
    </cfRule>
  </conditionalFormatting>
  <conditionalFormatting sqref="D13">
    <cfRule type="cellIs" dxfId="139" priority="116" operator="lessThan">
      <formula>0</formula>
    </cfRule>
  </conditionalFormatting>
  <conditionalFormatting sqref="D13">
    <cfRule type="cellIs" dxfId="138" priority="115" operator="lessThan">
      <formula>0</formula>
    </cfRule>
  </conditionalFormatting>
  <conditionalFormatting sqref="D13">
    <cfRule type="cellIs" dxfId="137" priority="114" operator="lessThan">
      <formula>0</formula>
    </cfRule>
  </conditionalFormatting>
  <conditionalFormatting sqref="D13">
    <cfRule type="cellIs" dxfId="136" priority="113" operator="lessThan">
      <formula>0</formula>
    </cfRule>
  </conditionalFormatting>
  <conditionalFormatting sqref="D13">
    <cfRule type="cellIs" dxfId="135" priority="112" operator="lessThan">
      <formula>0</formula>
    </cfRule>
  </conditionalFormatting>
  <conditionalFormatting sqref="D13">
    <cfRule type="cellIs" dxfId="134" priority="111" operator="lessThan">
      <formula>0</formula>
    </cfRule>
  </conditionalFormatting>
  <conditionalFormatting sqref="D13">
    <cfRule type="cellIs" dxfId="133" priority="110" operator="lessThan">
      <formula>0</formula>
    </cfRule>
  </conditionalFormatting>
  <conditionalFormatting sqref="D13">
    <cfRule type="cellIs" dxfId="132" priority="109" operator="lessThan">
      <formula>0</formula>
    </cfRule>
  </conditionalFormatting>
  <conditionalFormatting sqref="D13">
    <cfRule type="cellIs" dxfId="131" priority="108" operator="lessThan">
      <formula>0</formula>
    </cfRule>
  </conditionalFormatting>
  <conditionalFormatting sqref="D13">
    <cfRule type="cellIs" dxfId="130" priority="107" operator="lessThan">
      <formula>0</formula>
    </cfRule>
  </conditionalFormatting>
  <conditionalFormatting sqref="D13">
    <cfRule type="cellIs" dxfId="129" priority="106" operator="lessThan">
      <formula>0</formula>
    </cfRule>
  </conditionalFormatting>
  <conditionalFormatting sqref="D13">
    <cfRule type="cellIs" dxfId="128" priority="105" operator="lessThan">
      <formula>0</formula>
    </cfRule>
  </conditionalFormatting>
  <conditionalFormatting sqref="D13">
    <cfRule type="cellIs" dxfId="127" priority="104" operator="lessThan">
      <formula>0</formula>
    </cfRule>
  </conditionalFormatting>
  <conditionalFormatting sqref="D13">
    <cfRule type="cellIs" dxfId="126" priority="103" operator="lessThan">
      <formula>0</formula>
    </cfRule>
  </conditionalFormatting>
  <conditionalFormatting sqref="D13">
    <cfRule type="cellIs" dxfId="125" priority="102" operator="lessThan">
      <formula>0</formula>
    </cfRule>
  </conditionalFormatting>
  <conditionalFormatting sqref="D13">
    <cfRule type="cellIs" dxfId="124" priority="101" operator="lessThan">
      <formula>0</formula>
    </cfRule>
  </conditionalFormatting>
  <conditionalFormatting sqref="D13">
    <cfRule type="cellIs" dxfId="123" priority="100" operator="lessThan">
      <formula>0</formula>
    </cfRule>
  </conditionalFormatting>
  <conditionalFormatting sqref="D13">
    <cfRule type="cellIs" dxfId="122" priority="99" operator="lessThan">
      <formula>0</formula>
    </cfRule>
  </conditionalFormatting>
  <conditionalFormatting sqref="D13">
    <cfRule type="cellIs" dxfId="121" priority="98" operator="lessThan">
      <formula>0</formula>
    </cfRule>
  </conditionalFormatting>
  <conditionalFormatting sqref="D13">
    <cfRule type="cellIs" dxfId="120" priority="97" operator="lessThan">
      <formula>0</formula>
    </cfRule>
  </conditionalFormatting>
  <conditionalFormatting sqref="D13">
    <cfRule type="cellIs" dxfId="119" priority="96" operator="lessThan">
      <formula>0</formula>
    </cfRule>
  </conditionalFormatting>
  <conditionalFormatting sqref="D13">
    <cfRule type="cellIs" dxfId="118" priority="95" operator="lessThan">
      <formula>0</formula>
    </cfRule>
  </conditionalFormatting>
  <conditionalFormatting sqref="D13">
    <cfRule type="cellIs" dxfId="117" priority="94" operator="lessThan">
      <formula>0</formula>
    </cfRule>
  </conditionalFormatting>
  <conditionalFormatting sqref="D13">
    <cfRule type="cellIs" dxfId="116" priority="93" operator="lessThan">
      <formula>0</formula>
    </cfRule>
  </conditionalFormatting>
  <conditionalFormatting sqref="D13">
    <cfRule type="cellIs" dxfId="115" priority="92" operator="lessThan">
      <formula>0</formula>
    </cfRule>
  </conditionalFormatting>
  <conditionalFormatting sqref="D13">
    <cfRule type="cellIs" dxfId="114" priority="91" operator="lessThan">
      <formula>0</formula>
    </cfRule>
  </conditionalFormatting>
  <conditionalFormatting sqref="D13">
    <cfRule type="cellIs" dxfId="113" priority="90" operator="lessThan">
      <formula>0</formula>
    </cfRule>
  </conditionalFormatting>
  <conditionalFormatting sqref="D13">
    <cfRule type="cellIs" dxfId="112" priority="89" operator="lessThan">
      <formula>0</formula>
    </cfRule>
  </conditionalFormatting>
  <conditionalFormatting sqref="D13">
    <cfRule type="cellIs" dxfId="111" priority="88" operator="lessThan">
      <formula>0</formula>
    </cfRule>
  </conditionalFormatting>
  <conditionalFormatting sqref="D14">
    <cfRule type="cellIs" dxfId="110" priority="87" operator="lessThan">
      <formula>0</formula>
    </cfRule>
  </conditionalFormatting>
  <conditionalFormatting sqref="D14">
    <cfRule type="cellIs" dxfId="109" priority="86" operator="lessThan">
      <formula>0</formula>
    </cfRule>
  </conditionalFormatting>
  <conditionalFormatting sqref="E14">
    <cfRule type="cellIs" dxfId="108" priority="85" operator="lessThan">
      <formula>0</formula>
    </cfRule>
  </conditionalFormatting>
  <conditionalFormatting sqref="D14">
    <cfRule type="cellIs" dxfId="107" priority="84" operator="lessThan">
      <formula>0</formula>
    </cfRule>
  </conditionalFormatting>
  <conditionalFormatting sqref="D14">
    <cfRule type="cellIs" dxfId="106" priority="83" operator="lessThan">
      <formula>0</formula>
    </cfRule>
  </conditionalFormatting>
  <conditionalFormatting sqref="D14">
    <cfRule type="cellIs" dxfId="105" priority="82" operator="lessThan">
      <formula>0</formula>
    </cfRule>
  </conditionalFormatting>
  <conditionalFormatting sqref="D14">
    <cfRule type="cellIs" dxfId="104" priority="81" operator="lessThan">
      <formula>0</formula>
    </cfRule>
  </conditionalFormatting>
  <conditionalFormatting sqref="D14">
    <cfRule type="cellIs" dxfId="103" priority="80" operator="lessThan">
      <formula>0</formula>
    </cfRule>
  </conditionalFormatting>
  <conditionalFormatting sqref="D14">
    <cfRule type="cellIs" dxfId="102" priority="79" operator="lessThan">
      <formula>0</formula>
    </cfRule>
  </conditionalFormatting>
  <conditionalFormatting sqref="D14">
    <cfRule type="cellIs" dxfId="101" priority="78" operator="lessThan">
      <formula>0</formula>
    </cfRule>
  </conditionalFormatting>
  <conditionalFormatting sqref="D14">
    <cfRule type="cellIs" dxfId="100" priority="77" operator="lessThan">
      <formula>0</formula>
    </cfRule>
  </conditionalFormatting>
  <conditionalFormatting sqref="D14">
    <cfRule type="cellIs" dxfId="99" priority="76" operator="lessThan">
      <formula>0</formula>
    </cfRule>
  </conditionalFormatting>
  <conditionalFormatting sqref="D14">
    <cfRule type="cellIs" dxfId="98" priority="75" operator="lessThan">
      <formula>0</formula>
    </cfRule>
  </conditionalFormatting>
  <conditionalFormatting sqref="D15">
    <cfRule type="cellIs" dxfId="97" priority="74" operator="lessThan">
      <formula>0</formula>
    </cfRule>
  </conditionalFormatting>
  <conditionalFormatting sqref="E15">
    <cfRule type="cellIs" dxfId="96" priority="73" operator="lessThan">
      <formula>0</formula>
    </cfRule>
  </conditionalFormatting>
  <conditionalFormatting sqref="D16">
    <cfRule type="cellIs" dxfId="95" priority="72" operator="lessThan">
      <formula>0</formula>
    </cfRule>
  </conditionalFormatting>
  <conditionalFormatting sqref="E16">
    <cfRule type="cellIs" dxfId="94" priority="71" operator="lessThan">
      <formula>0</formula>
    </cfRule>
  </conditionalFormatting>
  <conditionalFormatting sqref="D20">
    <cfRule type="cellIs" dxfId="93" priority="68" operator="lessThan">
      <formula>0</formula>
    </cfRule>
  </conditionalFormatting>
  <conditionalFormatting sqref="E20">
    <cfRule type="cellIs" dxfId="92" priority="67" operator="lessThan">
      <formula>0</formula>
    </cfRule>
  </conditionalFormatting>
  <conditionalFormatting sqref="D21:D23">
    <cfRule type="cellIs" dxfId="91" priority="66" operator="lessThan">
      <formula>0</formula>
    </cfRule>
  </conditionalFormatting>
  <conditionalFormatting sqref="E21:E40">
    <cfRule type="cellIs" dxfId="90" priority="65" operator="lessThan">
      <formula>0</formula>
    </cfRule>
  </conditionalFormatting>
  <conditionalFormatting sqref="D24:D28">
    <cfRule type="cellIs" dxfId="89" priority="64" operator="lessThan">
      <formula>0</formula>
    </cfRule>
  </conditionalFormatting>
  <conditionalFormatting sqref="D29:D30">
    <cfRule type="cellIs" dxfId="88" priority="56" operator="lessThan">
      <formula>0</formula>
    </cfRule>
  </conditionalFormatting>
  <conditionalFormatting sqref="D31">
    <cfRule type="cellIs" dxfId="87" priority="54" operator="lessThan">
      <formula>0</formula>
    </cfRule>
  </conditionalFormatting>
  <conditionalFormatting sqref="D32:D34">
    <cfRule type="cellIs" dxfId="86" priority="52" operator="lessThan">
      <formula>0</formula>
    </cfRule>
  </conditionalFormatting>
  <conditionalFormatting sqref="D35:D40">
    <cfRule type="cellIs" dxfId="85" priority="49" operator="lessThan">
      <formula>0</formula>
    </cfRule>
  </conditionalFormatting>
  <conditionalFormatting sqref="E41">
    <cfRule type="cellIs" dxfId="84" priority="30" operator="lessThan">
      <formula>0</formula>
    </cfRule>
  </conditionalFormatting>
  <conditionalFormatting sqref="D41">
    <cfRule type="cellIs" dxfId="83" priority="29" operator="lessThan">
      <formula>0</formula>
    </cfRule>
  </conditionalFormatting>
  <conditionalFormatting sqref="E42">
    <cfRule type="cellIs" dxfId="82" priority="28" operator="lessThan">
      <formula>0</formula>
    </cfRule>
  </conditionalFormatting>
  <conditionalFormatting sqref="D42">
    <cfRule type="cellIs" dxfId="81" priority="27" operator="lessThan">
      <formula>0</formula>
    </cfRule>
  </conditionalFormatting>
  <conditionalFormatting sqref="E43">
    <cfRule type="cellIs" dxfId="80" priority="26" operator="lessThan">
      <formula>0</formula>
    </cfRule>
  </conditionalFormatting>
  <conditionalFormatting sqref="D43">
    <cfRule type="cellIs" dxfId="79" priority="25" operator="lessThan">
      <formula>0</formula>
    </cfRule>
  </conditionalFormatting>
  <conditionalFormatting sqref="E44">
    <cfRule type="cellIs" dxfId="78" priority="24" operator="lessThan">
      <formula>0</formula>
    </cfRule>
  </conditionalFormatting>
  <conditionalFormatting sqref="D44">
    <cfRule type="cellIs" dxfId="77" priority="23" operator="lessThan">
      <formula>0</formula>
    </cfRule>
  </conditionalFormatting>
  <conditionalFormatting sqref="E45">
    <cfRule type="cellIs" dxfId="76" priority="22" operator="lessThan">
      <formula>0</formula>
    </cfRule>
  </conditionalFormatting>
  <conditionalFormatting sqref="D45">
    <cfRule type="cellIs" dxfId="75" priority="21" operator="lessThan">
      <formula>0</formula>
    </cfRule>
  </conditionalFormatting>
  <conditionalFormatting sqref="E46">
    <cfRule type="cellIs" dxfId="74" priority="20" operator="lessThan">
      <formula>0</formula>
    </cfRule>
  </conditionalFormatting>
  <conditionalFormatting sqref="D46">
    <cfRule type="cellIs" dxfId="73" priority="19" operator="lessThan">
      <formula>0</formula>
    </cfRule>
  </conditionalFormatting>
  <conditionalFormatting sqref="E47">
    <cfRule type="cellIs" dxfId="72" priority="18" operator="lessThan">
      <formula>0</formula>
    </cfRule>
  </conditionalFormatting>
  <conditionalFormatting sqref="D47">
    <cfRule type="cellIs" dxfId="71" priority="17" operator="lessThan">
      <formula>0</formula>
    </cfRule>
  </conditionalFormatting>
  <conditionalFormatting sqref="E48">
    <cfRule type="cellIs" dxfId="70" priority="16" operator="lessThan">
      <formula>0</formula>
    </cfRule>
  </conditionalFormatting>
  <conditionalFormatting sqref="D48">
    <cfRule type="cellIs" dxfId="69" priority="15" operator="lessThan">
      <formula>0</formula>
    </cfRule>
  </conditionalFormatting>
  <conditionalFormatting sqref="E49">
    <cfRule type="cellIs" dxfId="68" priority="14" operator="lessThan">
      <formula>0</formula>
    </cfRule>
  </conditionalFormatting>
  <conditionalFormatting sqref="D49">
    <cfRule type="cellIs" dxfId="67" priority="13" operator="lessThan">
      <formula>0</formula>
    </cfRule>
  </conditionalFormatting>
  <conditionalFormatting sqref="E50">
    <cfRule type="cellIs" dxfId="66" priority="12" operator="lessThan">
      <formula>0</formula>
    </cfRule>
  </conditionalFormatting>
  <conditionalFormatting sqref="D50">
    <cfRule type="cellIs" dxfId="65" priority="11" operator="lessThan">
      <formula>0</formula>
    </cfRule>
  </conditionalFormatting>
  <conditionalFormatting sqref="E51">
    <cfRule type="cellIs" dxfId="64" priority="10" operator="lessThan">
      <formula>0</formula>
    </cfRule>
  </conditionalFormatting>
  <conditionalFormatting sqref="D51">
    <cfRule type="cellIs" dxfId="63" priority="9" operator="lessThan">
      <formula>0</formula>
    </cfRule>
  </conditionalFormatting>
  <conditionalFormatting sqref="E52:E67">
    <cfRule type="cellIs" dxfId="62" priority="8" operator="lessThan">
      <formula>0</formula>
    </cfRule>
  </conditionalFormatting>
  <conditionalFormatting sqref="D52:D67">
    <cfRule type="cellIs" dxfId="61" priority="7" operator="lessThan">
      <formula>0</formula>
    </cfRule>
  </conditionalFormatting>
  <hyperlinks>
    <hyperlink ref="B211" r:id="rId1"/>
  </hyperlinks>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Q151"/>
  <sheetViews>
    <sheetView topLeftCell="A75" workbookViewId="0">
      <selection activeCell="G150" sqref="G150"/>
    </sheetView>
  </sheetViews>
  <sheetFormatPr baseColWidth="10" defaultColWidth="11.42578125" defaultRowHeight="15" x14ac:dyDescent="0.25"/>
  <cols>
    <col min="4" max="4" width="0" hidden="1" customWidth="1"/>
    <col min="5" max="5" width="12" bestFit="1" customWidth="1"/>
  </cols>
  <sheetData>
    <row r="2" spans="2:17" x14ac:dyDescent="0.25">
      <c r="C2" t="s">
        <v>503</v>
      </c>
      <c r="D2" t="s">
        <v>509</v>
      </c>
      <c r="G2" t="s">
        <v>510</v>
      </c>
      <c r="H2" t="s">
        <v>177</v>
      </c>
      <c r="L2" t="s">
        <v>503</v>
      </c>
      <c r="P2" t="s">
        <v>511</v>
      </c>
      <c r="Q2" t="s">
        <v>177</v>
      </c>
    </row>
    <row r="3" spans="2:17" hidden="1" x14ac:dyDescent="0.25">
      <c r="B3" s="49">
        <v>40544</v>
      </c>
      <c r="C3" s="50">
        <v>6928.03</v>
      </c>
      <c r="D3" s="50">
        <v>8099.19</v>
      </c>
      <c r="G3" s="39" t="s">
        <v>499</v>
      </c>
      <c r="H3" s="4">
        <v>3.15E-2</v>
      </c>
      <c r="K3" s="49">
        <v>40544</v>
      </c>
      <c r="L3" s="50">
        <v>6928.03</v>
      </c>
      <c r="M3" s="50"/>
      <c r="N3" s="50"/>
      <c r="P3">
        <v>2010</v>
      </c>
      <c r="Q3" s="52">
        <v>0.15290000000000001</v>
      </c>
    </row>
    <row r="4" spans="2:17" hidden="1" x14ac:dyDescent="0.25">
      <c r="B4" s="49">
        <v>40575</v>
      </c>
      <c r="C4" s="50">
        <v>6928.04</v>
      </c>
      <c r="D4" s="50">
        <v>8089.65</v>
      </c>
      <c r="E4" s="52">
        <f>+(C4-C3)/C3</f>
        <v>1.443411763548697E-6</v>
      </c>
      <c r="G4" s="39" t="s">
        <v>500</v>
      </c>
      <c r="H4" s="4">
        <v>2.63E-2</v>
      </c>
      <c r="K4" s="49">
        <v>40575</v>
      </c>
      <c r="L4" s="50">
        <v>6928.04</v>
      </c>
      <c r="M4" s="52">
        <f>+(L4-L3)/L3</f>
        <v>1.443411763548697E-6</v>
      </c>
      <c r="N4" s="50">
        <f>+L4-L3</f>
        <v>1.0000000000218279E-2</v>
      </c>
      <c r="P4">
        <v>2011</v>
      </c>
      <c r="Q4" s="52">
        <v>9.0499999999999997E-2</v>
      </c>
    </row>
    <row r="5" spans="2:17" hidden="1" x14ac:dyDescent="0.25">
      <c r="B5" s="49">
        <v>40603</v>
      </c>
      <c r="C5" s="50">
        <v>7138.03</v>
      </c>
      <c r="D5" s="50">
        <v>8299.67</v>
      </c>
      <c r="E5" s="52">
        <f t="shared" ref="E5:E68" si="0">+(C5-C4)/C4</f>
        <v>3.0310159872056135E-2</v>
      </c>
      <c r="G5" s="39" t="s">
        <v>501</v>
      </c>
      <c r="H5" s="4">
        <v>4.3499999999999997E-2</v>
      </c>
      <c r="K5" s="49">
        <v>40603</v>
      </c>
      <c r="L5" s="50">
        <v>7138.03</v>
      </c>
      <c r="M5" s="52">
        <f t="shared" ref="M5:M68" si="1">+(L5-L4)/L4</f>
        <v>3.0310159872056135E-2</v>
      </c>
      <c r="N5" s="50">
        <f t="shared" ref="N5:N68" si="2">+L5-L4</f>
        <v>209.98999999999978</v>
      </c>
      <c r="P5">
        <v>2012</v>
      </c>
      <c r="Q5" s="52">
        <v>5.2299999999999999E-2</v>
      </c>
    </row>
    <row r="6" spans="2:17" hidden="1" x14ac:dyDescent="0.25">
      <c r="B6" s="49">
        <v>40634</v>
      </c>
      <c r="C6" s="50">
        <v>7288.03</v>
      </c>
      <c r="D6" s="50">
        <v>8449.66</v>
      </c>
      <c r="E6" s="52">
        <f t="shared" si="0"/>
        <v>2.10142013973043E-2</v>
      </c>
      <c r="G6" s="39" t="s">
        <v>502</v>
      </c>
      <c r="H6" s="4">
        <v>4.3700000000000003E-2</v>
      </c>
      <c r="K6" s="49">
        <v>40634</v>
      </c>
      <c r="L6" s="50">
        <v>7288.03</v>
      </c>
      <c r="M6" s="52">
        <f t="shared" si="1"/>
        <v>2.10142013973043E-2</v>
      </c>
      <c r="N6" s="50">
        <f t="shared" si="2"/>
        <v>150</v>
      </c>
      <c r="P6">
        <v>2013</v>
      </c>
      <c r="Q6" s="52">
        <v>9.7999999999999997E-3</v>
      </c>
    </row>
    <row r="7" spans="2:17" hidden="1" x14ac:dyDescent="0.25">
      <c r="B7" s="49">
        <v>40664</v>
      </c>
      <c r="C7" s="50">
        <v>7288.04</v>
      </c>
      <c r="D7" s="50">
        <v>8449.67</v>
      </c>
      <c r="E7" s="52">
        <f t="shared" si="0"/>
        <v>1.3721129029680557E-6</v>
      </c>
      <c r="G7" s="39" t="s">
        <v>310</v>
      </c>
      <c r="H7" s="4">
        <v>2.9499999999999998E-2</v>
      </c>
      <c r="K7" s="49">
        <v>40664</v>
      </c>
      <c r="L7" s="50">
        <v>7288.04</v>
      </c>
      <c r="M7" s="52">
        <f t="shared" si="1"/>
        <v>1.3721129029680557E-6</v>
      </c>
      <c r="N7" s="50">
        <f t="shared" si="2"/>
        <v>1.0000000000218279E-2</v>
      </c>
      <c r="P7">
        <v>2014</v>
      </c>
      <c r="Q7" s="52">
        <v>5.3E-3</v>
      </c>
    </row>
    <row r="8" spans="2:17" hidden="1" x14ac:dyDescent="0.25">
      <c r="B8" s="49">
        <v>40695</v>
      </c>
      <c r="C8" s="50">
        <v>7358.03</v>
      </c>
      <c r="D8" s="50">
        <v>8499.66</v>
      </c>
      <c r="E8" s="52">
        <f t="shared" si="0"/>
        <v>9.6034050307078154E-3</v>
      </c>
      <c r="G8" s="39" t="s">
        <v>311</v>
      </c>
      <c r="H8" s="4">
        <v>2.3900000000000001E-2</v>
      </c>
      <c r="K8" s="49">
        <v>40695</v>
      </c>
      <c r="L8" s="50">
        <v>7358.03</v>
      </c>
      <c r="M8" s="52">
        <f t="shared" si="1"/>
        <v>9.6034050307078154E-3</v>
      </c>
      <c r="N8" s="50">
        <f t="shared" si="2"/>
        <v>69.989999999999782</v>
      </c>
      <c r="P8">
        <v>2015</v>
      </c>
      <c r="Q8" s="52">
        <v>-8.5400000000000004E-2</v>
      </c>
    </row>
    <row r="9" spans="2:17" hidden="1" x14ac:dyDescent="0.25">
      <c r="B9" s="49">
        <v>40725</v>
      </c>
      <c r="C9" s="50">
        <v>7393.37</v>
      </c>
      <c r="D9" s="50">
        <v>8535.0300000000007</v>
      </c>
      <c r="E9" s="52">
        <f t="shared" si="0"/>
        <v>4.8029159978961958E-3</v>
      </c>
      <c r="G9" s="39" t="s">
        <v>312</v>
      </c>
      <c r="H9" s="4">
        <v>-9.2999999999999992E-3</v>
      </c>
      <c r="K9" s="49">
        <v>40725</v>
      </c>
      <c r="L9" s="50">
        <v>7393.37</v>
      </c>
      <c r="M9" s="52">
        <f t="shared" si="1"/>
        <v>4.8029159978961958E-3</v>
      </c>
      <c r="N9" s="50">
        <f t="shared" si="2"/>
        <v>35.340000000000146</v>
      </c>
    </row>
    <row r="10" spans="2:17" hidden="1" x14ac:dyDescent="0.25">
      <c r="B10" s="49">
        <v>40756</v>
      </c>
      <c r="C10" s="50">
        <v>7594.06</v>
      </c>
      <c r="D10" s="50">
        <v>8535.69</v>
      </c>
      <c r="E10" s="52">
        <f t="shared" si="0"/>
        <v>2.714459035595412E-2</v>
      </c>
      <c r="G10" s="39" t="s">
        <v>313</v>
      </c>
      <c r="H10" s="4">
        <v>4.41E-2</v>
      </c>
      <c r="K10" s="49">
        <v>40756</v>
      </c>
      <c r="L10" s="50">
        <v>7594.06</v>
      </c>
      <c r="M10" s="52">
        <f t="shared" si="1"/>
        <v>2.714459035595412E-2</v>
      </c>
      <c r="N10" s="50">
        <f t="shared" si="2"/>
        <v>200.69000000000051</v>
      </c>
    </row>
    <row r="11" spans="2:17" hidden="1" x14ac:dyDescent="0.25">
      <c r="B11" s="49">
        <v>40787</v>
      </c>
      <c r="C11" s="50">
        <v>7494.06</v>
      </c>
      <c r="D11" s="50">
        <v>8535.5499999999993</v>
      </c>
      <c r="E11" s="52">
        <f t="shared" si="0"/>
        <v>-1.3168186714353059E-2</v>
      </c>
      <c r="G11" s="39" t="s">
        <v>314</v>
      </c>
      <c r="H11" s="4">
        <v>3.8600000000000002E-2</v>
      </c>
      <c r="K11" s="49">
        <v>40787</v>
      </c>
      <c r="L11" s="50">
        <v>7494.06</v>
      </c>
      <c r="M11" s="52">
        <f t="shared" si="1"/>
        <v>-1.3168186714353059E-2</v>
      </c>
      <c r="N11" s="50">
        <f t="shared" si="2"/>
        <v>-100</v>
      </c>
    </row>
    <row r="12" spans="2:17" hidden="1" x14ac:dyDescent="0.25">
      <c r="B12" s="49">
        <v>40817</v>
      </c>
      <c r="C12" s="50">
        <v>7594.05</v>
      </c>
      <c r="D12" s="50">
        <v>8532.2000000000007</v>
      </c>
      <c r="E12" s="52">
        <f t="shared" si="0"/>
        <v>1.3342567313312114E-2</v>
      </c>
      <c r="G12" s="39" t="s">
        <v>315</v>
      </c>
      <c r="H12" s="4">
        <v>-1.2500000000000001E-2</v>
      </c>
      <c r="K12" s="49">
        <v>40817</v>
      </c>
      <c r="L12" s="50">
        <v>7594.05</v>
      </c>
      <c r="M12" s="52">
        <f t="shared" si="1"/>
        <v>1.3342567313312114E-2</v>
      </c>
      <c r="N12" s="50">
        <f t="shared" si="2"/>
        <v>99.989999999999782</v>
      </c>
    </row>
    <row r="13" spans="2:17" hidden="1" x14ac:dyDescent="0.25">
      <c r="B13" s="49">
        <v>40848</v>
      </c>
      <c r="C13" s="50">
        <v>7744.05</v>
      </c>
      <c r="D13" s="50">
        <v>8621.7800000000007</v>
      </c>
      <c r="E13" s="52">
        <f t="shared" si="0"/>
        <v>1.9752306081735043E-2</v>
      </c>
      <c r="G13" s="39" t="s">
        <v>316</v>
      </c>
      <c r="H13" s="4">
        <v>9.9000000000000008E-3</v>
      </c>
      <c r="K13" s="49">
        <v>40848</v>
      </c>
      <c r="L13" s="50">
        <v>7744.05</v>
      </c>
      <c r="M13" s="52">
        <f t="shared" si="1"/>
        <v>1.9752306081735043E-2</v>
      </c>
      <c r="N13" s="50">
        <f t="shared" si="2"/>
        <v>150</v>
      </c>
    </row>
    <row r="14" spans="2:17" hidden="1" x14ac:dyDescent="0.25">
      <c r="B14" s="49">
        <v>40878</v>
      </c>
      <c r="C14" s="50">
        <v>7844.05</v>
      </c>
      <c r="D14" s="50">
        <v>8628.42</v>
      </c>
      <c r="E14" s="52">
        <f t="shared" si="0"/>
        <v>1.291313976536825E-2</v>
      </c>
      <c r="G14" s="39" t="s">
        <v>317</v>
      </c>
      <c r="H14" s="4">
        <v>1.6E-2</v>
      </c>
      <c r="K14" s="49">
        <v>40878</v>
      </c>
      <c r="L14" s="50">
        <v>7844.05</v>
      </c>
      <c r="M14" s="52">
        <f t="shared" si="1"/>
        <v>1.291313976536825E-2</v>
      </c>
      <c r="N14" s="50">
        <f t="shared" si="2"/>
        <v>100</v>
      </c>
    </row>
    <row r="15" spans="2:17" hidden="1" x14ac:dyDescent="0.25">
      <c r="B15" s="49">
        <v>40909</v>
      </c>
      <c r="C15" s="50">
        <v>7944.05</v>
      </c>
      <c r="D15" s="50">
        <v>8712.7000000000007</v>
      </c>
      <c r="E15" s="52">
        <f t="shared" si="0"/>
        <v>1.274851639140495E-2</v>
      </c>
      <c r="G15" s="39" t="s">
        <v>318</v>
      </c>
      <c r="H15" s="4">
        <v>1.9199999999999998E-2</v>
      </c>
      <c r="K15" s="49">
        <v>40909</v>
      </c>
      <c r="L15" s="50">
        <v>7944.05</v>
      </c>
      <c r="M15" s="52">
        <f t="shared" si="1"/>
        <v>1.274851639140495E-2</v>
      </c>
      <c r="N15" s="50">
        <f t="shared" si="2"/>
        <v>100</v>
      </c>
    </row>
    <row r="16" spans="2:17" hidden="1" x14ac:dyDescent="0.25">
      <c r="B16" s="49">
        <v>40940</v>
      </c>
      <c r="C16" s="50">
        <v>8044.05</v>
      </c>
      <c r="D16" s="50">
        <v>8811.69</v>
      </c>
      <c r="E16" s="52">
        <f t="shared" si="0"/>
        <v>1.2588037587880237E-2</v>
      </c>
      <c r="G16" s="39" t="s">
        <v>319</v>
      </c>
      <c r="H16" s="4">
        <v>-2.3300000000000001E-2</v>
      </c>
      <c r="K16" s="49">
        <v>40940</v>
      </c>
      <c r="L16" s="50">
        <v>8044.05</v>
      </c>
      <c r="M16" s="52">
        <f t="shared" si="1"/>
        <v>1.2588037587880237E-2</v>
      </c>
      <c r="N16" s="50">
        <f t="shared" si="2"/>
        <v>100</v>
      </c>
    </row>
    <row r="17" spans="2:14" hidden="1" x14ac:dyDescent="0.25">
      <c r="B17" s="49">
        <v>40969</v>
      </c>
      <c r="C17" s="50">
        <v>8143</v>
      </c>
      <c r="D17" s="50">
        <v>8911.7000000000007</v>
      </c>
      <c r="E17" s="52">
        <f t="shared" si="0"/>
        <v>1.2301017522267988E-2</v>
      </c>
      <c r="G17" s="39" t="s">
        <v>320</v>
      </c>
      <c r="H17" s="4">
        <v>1.7399999999999999E-2</v>
      </c>
      <c r="K17" s="49">
        <v>40969</v>
      </c>
      <c r="L17" s="50">
        <v>8143</v>
      </c>
      <c r="M17" s="52">
        <f t="shared" si="1"/>
        <v>1.2301017522267988E-2</v>
      </c>
      <c r="N17" s="50">
        <f t="shared" si="2"/>
        <v>98.949999999999818</v>
      </c>
    </row>
    <row r="18" spans="2:14" hidden="1" x14ac:dyDescent="0.25">
      <c r="B18" s="49">
        <v>41000</v>
      </c>
      <c r="C18" s="50">
        <v>8143</v>
      </c>
      <c r="D18" s="50">
        <v>9040.41</v>
      </c>
      <c r="E18" s="52">
        <f t="shared" si="0"/>
        <v>0</v>
      </c>
      <c r="G18" s="39" t="s">
        <v>321</v>
      </c>
      <c r="H18" s="4">
        <v>-2.8999999999999998E-3</v>
      </c>
      <c r="K18" s="49">
        <v>41000</v>
      </c>
      <c r="L18" s="50">
        <v>8143</v>
      </c>
      <c r="M18" s="52">
        <f t="shared" si="1"/>
        <v>0</v>
      </c>
      <c r="N18" s="50">
        <f t="shared" si="2"/>
        <v>0</v>
      </c>
    </row>
    <row r="19" spans="2:14" hidden="1" x14ac:dyDescent="0.25">
      <c r="B19" s="49">
        <v>41030</v>
      </c>
      <c r="C19" s="50">
        <v>8143.01</v>
      </c>
      <c r="D19" s="50">
        <v>9002.92</v>
      </c>
      <c r="E19" s="52">
        <f t="shared" si="0"/>
        <v>1.2280486307525824E-6</v>
      </c>
      <c r="G19" s="39" t="s">
        <v>322</v>
      </c>
      <c r="H19" s="4">
        <v>1.15E-2</v>
      </c>
      <c r="K19" s="49">
        <v>41030</v>
      </c>
      <c r="L19" s="50">
        <v>8143.01</v>
      </c>
      <c r="M19" s="52">
        <f t="shared" si="1"/>
        <v>1.2280486307525824E-6</v>
      </c>
      <c r="N19" s="50">
        <f t="shared" si="2"/>
        <v>1.0000000000218279E-2</v>
      </c>
    </row>
    <row r="20" spans="2:14" hidden="1" x14ac:dyDescent="0.25">
      <c r="B20" s="49">
        <v>41061</v>
      </c>
      <c r="C20" s="50">
        <v>8043.01</v>
      </c>
      <c r="D20" s="50">
        <v>8847.69</v>
      </c>
      <c r="E20" s="52">
        <f t="shared" si="0"/>
        <v>-1.2280471226241893E-2</v>
      </c>
      <c r="G20" s="39" t="s">
        <v>324</v>
      </c>
      <c r="H20" s="4">
        <v>8.2000000000000007E-3</v>
      </c>
      <c r="K20" s="49">
        <v>41061</v>
      </c>
      <c r="L20" s="50">
        <v>8043.01</v>
      </c>
      <c r="M20" s="52">
        <f t="shared" si="1"/>
        <v>-1.2280471226241893E-2</v>
      </c>
      <c r="N20" s="50">
        <f t="shared" si="2"/>
        <v>-100</v>
      </c>
    </row>
    <row r="21" spans="2:14" hidden="1" x14ac:dyDescent="0.25">
      <c r="B21" s="49">
        <v>41091</v>
      </c>
      <c r="C21" s="50">
        <v>7943</v>
      </c>
      <c r="D21" s="50">
        <v>8708.31</v>
      </c>
      <c r="E21" s="52">
        <f t="shared" si="0"/>
        <v>-1.243439955936897E-2</v>
      </c>
      <c r="G21" s="39" t="s">
        <v>325</v>
      </c>
      <c r="H21" s="4">
        <v>-1.6999999999999999E-3</v>
      </c>
      <c r="K21" s="49">
        <v>41091</v>
      </c>
      <c r="L21" s="50">
        <v>7943</v>
      </c>
      <c r="M21" s="52">
        <f t="shared" si="1"/>
        <v>-1.243439955936897E-2</v>
      </c>
      <c r="N21" s="50">
        <f t="shared" si="2"/>
        <v>-100.01000000000022</v>
      </c>
    </row>
    <row r="22" spans="2:14" hidden="1" x14ac:dyDescent="0.25">
      <c r="B22" s="49">
        <v>41122</v>
      </c>
      <c r="C22" s="50">
        <v>8043</v>
      </c>
      <c r="D22" s="50">
        <v>8707.61</v>
      </c>
      <c r="E22" s="52">
        <f t="shared" si="0"/>
        <v>1.258970162407151E-2</v>
      </c>
      <c r="G22" s="39" t="s">
        <v>326</v>
      </c>
      <c r="H22" s="4">
        <v>-1.2500000000000001E-2</v>
      </c>
      <c r="K22" s="49">
        <v>41122</v>
      </c>
      <c r="L22" s="50">
        <v>8043</v>
      </c>
      <c r="M22" s="52">
        <f t="shared" si="1"/>
        <v>1.258970162407151E-2</v>
      </c>
      <c r="N22" s="50">
        <f t="shared" si="2"/>
        <v>100</v>
      </c>
    </row>
    <row r="23" spans="2:14" hidden="1" x14ac:dyDescent="0.25">
      <c r="B23" s="49">
        <v>41153</v>
      </c>
      <c r="C23" s="50">
        <v>8114.96</v>
      </c>
      <c r="D23" s="50">
        <v>8834.23</v>
      </c>
      <c r="E23" s="52">
        <f t="shared" si="0"/>
        <v>8.9469103568320316E-3</v>
      </c>
      <c r="G23" s="39" t="s">
        <v>327</v>
      </c>
      <c r="H23" s="4">
        <v>-6.1899999999999997E-2</v>
      </c>
      <c r="K23" s="49">
        <v>41153</v>
      </c>
      <c r="L23" s="50">
        <v>8114.96</v>
      </c>
      <c r="M23" s="52">
        <f t="shared" si="1"/>
        <v>8.9469103568320316E-3</v>
      </c>
      <c r="N23" s="50">
        <f t="shared" si="2"/>
        <v>71.960000000000036</v>
      </c>
    </row>
    <row r="24" spans="2:14" hidden="1" x14ac:dyDescent="0.25">
      <c r="B24" s="49">
        <v>41183</v>
      </c>
      <c r="C24" s="50">
        <v>8226.5</v>
      </c>
      <c r="D24" s="50">
        <v>8910.1299999999992</v>
      </c>
      <c r="E24" s="52">
        <f t="shared" si="0"/>
        <v>1.37449845717046E-2</v>
      </c>
      <c r="G24" s="39" t="s">
        <v>329</v>
      </c>
      <c r="H24" s="4">
        <v>1.5299999999999999E-2</v>
      </c>
      <c r="K24" s="49">
        <v>41183</v>
      </c>
      <c r="L24" s="50">
        <v>8226.5</v>
      </c>
      <c r="M24" s="52">
        <f t="shared" si="1"/>
        <v>1.37449845717046E-2</v>
      </c>
      <c r="N24" s="50">
        <f t="shared" si="2"/>
        <v>111.53999999999996</v>
      </c>
    </row>
    <row r="25" spans="2:14" hidden="1" x14ac:dyDescent="0.25">
      <c r="B25" s="49">
        <v>41214</v>
      </c>
      <c r="C25" s="50">
        <v>8185.01</v>
      </c>
      <c r="D25" s="50">
        <v>8802.58</v>
      </c>
      <c r="E25" s="52">
        <f t="shared" si="0"/>
        <v>-5.0434571202819887E-3</v>
      </c>
      <c r="G25" s="39" t="s">
        <v>330</v>
      </c>
      <c r="H25" s="4">
        <v>-1.61E-2</v>
      </c>
      <c r="K25" s="49">
        <v>41214</v>
      </c>
      <c r="L25" s="50">
        <v>8185.01</v>
      </c>
      <c r="M25" s="52">
        <f t="shared" si="1"/>
        <v>-5.0434571202819887E-3</v>
      </c>
      <c r="N25" s="50">
        <f t="shared" si="2"/>
        <v>-41.489999999999782</v>
      </c>
    </row>
    <row r="26" spans="2:14" hidden="1" x14ac:dyDescent="0.25">
      <c r="B26" s="49">
        <v>41244</v>
      </c>
      <c r="C26" s="50">
        <v>8179.13</v>
      </c>
      <c r="D26" s="50">
        <v>8701.39</v>
      </c>
      <c r="E26" s="52">
        <f t="shared" si="0"/>
        <v>-7.1838641614367107E-4</v>
      </c>
      <c r="G26" s="39" t="s">
        <v>331</v>
      </c>
      <c r="H26" s="4">
        <v>-2.4E-2</v>
      </c>
      <c r="K26" s="49">
        <v>41244</v>
      </c>
      <c r="L26" s="50">
        <v>8179.13</v>
      </c>
      <c r="M26" s="52">
        <f t="shared" si="1"/>
        <v>-7.1838641614367107E-4</v>
      </c>
      <c r="N26" s="50">
        <f t="shared" si="2"/>
        <v>-5.8800000000001091</v>
      </c>
    </row>
    <row r="27" spans="2:14" hidden="1" x14ac:dyDescent="0.25">
      <c r="B27" s="49">
        <v>41275</v>
      </c>
      <c r="C27" s="50">
        <v>8156</v>
      </c>
      <c r="D27" s="50">
        <v>8493.0400000000009</v>
      </c>
      <c r="E27" s="52">
        <f t="shared" si="0"/>
        <v>-2.8279291318269923E-3</v>
      </c>
      <c r="K27" s="49">
        <v>41275</v>
      </c>
      <c r="L27" s="50">
        <v>8156</v>
      </c>
      <c r="M27" s="52">
        <f t="shared" si="1"/>
        <v>-2.8279291318269923E-3</v>
      </c>
      <c r="N27" s="50">
        <f t="shared" si="2"/>
        <v>-23.130000000000109</v>
      </c>
    </row>
    <row r="28" spans="2:14" hidden="1" x14ac:dyDescent="0.25">
      <c r="B28" s="49">
        <v>41306</v>
      </c>
      <c r="C28" s="50">
        <v>8313.2999999999993</v>
      </c>
      <c r="D28" s="50">
        <v>8624.48</v>
      </c>
      <c r="E28" s="52">
        <f t="shared" si="0"/>
        <v>1.9286414909269162E-2</v>
      </c>
      <c r="K28" s="49">
        <v>41306</v>
      </c>
      <c r="L28" s="50">
        <v>8313.2999999999993</v>
      </c>
      <c r="M28" s="52">
        <f t="shared" si="1"/>
        <v>1.9286414909269162E-2</v>
      </c>
      <c r="N28" s="50">
        <f t="shared" si="2"/>
        <v>157.29999999999927</v>
      </c>
    </row>
    <row r="29" spans="2:14" hidden="1" x14ac:dyDescent="0.25">
      <c r="B29" s="49">
        <v>41334</v>
      </c>
      <c r="C29" s="50">
        <v>8472.69</v>
      </c>
      <c r="D29" s="50">
        <v>8751.36</v>
      </c>
      <c r="E29" s="52">
        <f t="shared" si="0"/>
        <v>1.9172891631482232E-2</v>
      </c>
      <c r="K29" s="49">
        <v>41334</v>
      </c>
      <c r="L29" s="50">
        <v>8472.69</v>
      </c>
      <c r="M29" s="52">
        <f t="shared" si="1"/>
        <v>1.9172891631482232E-2</v>
      </c>
      <c r="N29" s="50">
        <f t="shared" si="2"/>
        <v>159.39000000000124</v>
      </c>
    </row>
    <row r="30" spans="2:14" hidden="1" x14ac:dyDescent="0.25">
      <c r="B30" s="49">
        <v>41365</v>
      </c>
      <c r="C30" s="50">
        <v>8236.31</v>
      </c>
      <c r="D30" s="50">
        <v>8752.19</v>
      </c>
      <c r="E30" s="52">
        <f t="shared" si="0"/>
        <v>-2.7899049770498036E-2</v>
      </c>
      <c r="K30" s="49">
        <v>41365</v>
      </c>
      <c r="L30" s="50">
        <v>8236.31</v>
      </c>
      <c r="M30" s="52">
        <f t="shared" si="1"/>
        <v>-2.7899049770498036E-2</v>
      </c>
      <c r="N30" s="50">
        <f t="shared" si="2"/>
        <v>-236.38000000000102</v>
      </c>
    </row>
    <row r="31" spans="2:14" hidden="1" x14ac:dyDescent="0.25">
      <c r="B31" s="49">
        <v>41395</v>
      </c>
      <c r="C31" s="50">
        <v>8113.15</v>
      </c>
      <c r="D31" s="50">
        <v>8607.2999999999993</v>
      </c>
      <c r="E31" s="52">
        <f t="shared" si="0"/>
        <v>-1.4953298260993073E-2</v>
      </c>
      <c r="K31" s="49">
        <v>41395</v>
      </c>
      <c r="L31" s="50">
        <v>8113.15</v>
      </c>
      <c r="M31" s="52">
        <f t="shared" si="1"/>
        <v>-1.4953298260993073E-2</v>
      </c>
      <c r="N31" s="50">
        <f t="shared" si="2"/>
        <v>-123.15999999999985</v>
      </c>
    </row>
    <row r="32" spans="2:14" hidden="1" x14ac:dyDescent="0.25">
      <c r="B32" s="49">
        <v>41426</v>
      </c>
      <c r="C32" s="50">
        <v>8129.72</v>
      </c>
      <c r="D32" s="50">
        <v>8632</v>
      </c>
      <c r="E32" s="52">
        <f t="shared" si="0"/>
        <v>2.0423633237399309E-3</v>
      </c>
      <c r="K32" s="49">
        <v>41426</v>
      </c>
      <c r="L32" s="50">
        <v>8129.72</v>
      </c>
      <c r="M32" s="52">
        <f t="shared" si="1"/>
        <v>2.0423633237399309E-3</v>
      </c>
      <c r="N32" s="50">
        <f t="shared" si="2"/>
        <v>16.570000000000618</v>
      </c>
    </row>
    <row r="33" spans="2:14" hidden="1" x14ac:dyDescent="0.25">
      <c r="B33" s="49">
        <v>41456</v>
      </c>
      <c r="C33" s="50">
        <v>8277.7000000000007</v>
      </c>
      <c r="D33" s="50">
        <v>8646.41</v>
      </c>
      <c r="E33" s="52">
        <f t="shared" si="0"/>
        <v>1.8202348912385723E-2</v>
      </c>
      <c r="K33" s="49">
        <v>41456</v>
      </c>
      <c r="L33" s="50">
        <v>8277.7000000000007</v>
      </c>
      <c r="M33" s="52">
        <f t="shared" si="1"/>
        <v>1.8202348912385723E-2</v>
      </c>
      <c r="N33" s="50">
        <f t="shared" si="2"/>
        <v>147.98000000000047</v>
      </c>
    </row>
    <row r="34" spans="2:14" hidden="1" x14ac:dyDescent="0.25">
      <c r="B34" s="49">
        <v>41487</v>
      </c>
      <c r="C34" s="51">
        <v>8277.7099999999991</v>
      </c>
      <c r="D34" s="51">
        <v>8646.41</v>
      </c>
      <c r="E34" s="52">
        <f t="shared" si="0"/>
        <v>1.2080650420284969E-6</v>
      </c>
      <c r="K34" s="49">
        <v>41487</v>
      </c>
      <c r="L34" s="53">
        <v>8277.7099999999991</v>
      </c>
      <c r="M34" s="52">
        <f t="shared" si="1"/>
        <v>1.2080650420284969E-6</v>
      </c>
      <c r="N34" s="50">
        <f t="shared" si="2"/>
        <v>9.9999999983992893E-3</v>
      </c>
    </row>
    <row r="35" spans="2:14" hidden="1" x14ac:dyDescent="0.25">
      <c r="B35" s="49">
        <v>41518</v>
      </c>
      <c r="C35" s="51">
        <v>8277.7099999999991</v>
      </c>
      <c r="D35" s="51">
        <v>8646.41</v>
      </c>
      <c r="E35" s="52">
        <f t="shared" si="0"/>
        <v>0</v>
      </c>
      <c r="K35" s="49">
        <v>41518</v>
      </c>
      <c r="L35" s="51">
        <v>8277.7099999999991</v>
      </c>
      <c r="M35" s="52">
        <f t="shared" si="1"/>
        <v>0</v>
      </c>
      <c r="N35" s="50">
        <f t="shared" si="2"/>
        <v>0</v>
      </c>
    </row>
    <row r="36" spans="2:14" hidden="1" x14ac:dyDescent="0.25">
      <c r="B36" s="49">
        <v>41548</v>
      </c>
      <c r="C36" s="50">
        <v>8270.18</v>
      </c>
      <c r="D36" s="50">
        <v>8509.58</v>
      </c>
      <c r="E36" s="52">
        <f t="shared" si="0"/>
        <v>-9.0967187785013452E-4</v>
      </c>
      <c r="K36" s="49">
        <v>41548</v>
      </c>
      <c r="L36" s="50">
        <v>8270.18</v>
      </c>
      <c r="M36" s="52">
        <f t="shared" si="1"/>
        <v>-9.0967187785013452E-4</v>
      </c>
      <c r="N36" s="50">
        <f t="shared" si="2"/>
        <v>-7.5299999999988358</v>
      </c>
    </row>
    <row r="37" spans="2:14" hidden="1" x14ac:dyDescent="0.25">
      <c r="B37" s="49">
        <v>41579</v>
      </c>
      <c r="C37" s="50">
        <v>8264.77</v>
      </c>
      <c r="D37" s="50">
        <v>8365.48</v>
      </c>
      <c r="E37" s="52">
        <f t="shared" si="0"/>
        <v>-6.5415746694749742E-4</v>
      </c>
      <c r="K37" s="49">
        <v>41579</v>
      </c>
      <c r="L37" s="50">
        <v>8264.77</v>
      </c>
      <c r="M37" s="52">
        <f t="shared" si="1"/>
        <v>-6.5415746694749742E-4</v>
      </c>
      <c r="N37" s="50">
        <f t="shared" si="2"/>
        <v>-5.4099999999998545</v>
      </c>
    </row>
    <row r="38" spans="2:14" hidden="1" x14ac:dyDescent="0.25">
      <c r="B38" s="49">
        <v>41609</v>
      </c>
      <c r="C38" s="50">
        <v>8259.75</v>
      </c>
      <c r="D38" s="50">
        <v>8361.18</v>
      </c>
      <c r="E38" s="52">
        <f t="shared" si="0"/>
        <v>-6.0739742303783846E-4</v>
      </c>
      <c r="K38" s="49">
        <v>41609</v>
      </c>
      <c r="L38" s="50">
        <v>8259.75</v>
      </c>
      <c r="M38" s="52">
        <f t="shared" si="1"/>
        <v>-6.0739742303783846E-4</v>
      </c>
      <c r="N38" s="50">
        <f t="shared" si="2"/>
        <v>-5.0200000000004366</v>
      </c>
    </row>
    <row r="39" spans="2:14" hidden="1" x14ac:dyDescent="0.25">
      <c r="B39" s="49">
        <v>41640</v>
      </c>
      <c r="C39" s="50">
        <v>8358.7441783599988</v>
      </c>
      <c r="D39" s="50">
        <v>8480.2673753631971</v>
      </c>
      <c r="E39" s="52">
        <f t="shared" si="0"/>
        <v>1.1985130102000526E-2</v>
      </c>
      <c r="K39" s="49">
        <v>41640</v>
      </c>
      <c r="L39" s="50">
        <v>8358.7441783599988</v>
      </c>
      <c r="M39" s="52">
        <f t="shared" si="1"/>
        <v>1.1985130102000526E-2</v>
      </c>
      <c r="N39" s="50">
        <f t="shared" si="2"/>
        <v>98.994178359998841</v>
      </c>
    </row>
    <row r="40" spans="2:14" hidden="1" x14ac:dyDescent="0.25">
      <c r="B40" s="49">
        <v>41671</v>
      </c>
      <c r="C40" s="50">
        <v>8358.532879051425</v>
      </c>
      <c r="D40" s="50">
        <v>8565.6382088212231</v>
      </c>
      <c r="E40" s="52">
        <f t="shared" si="0"/>
        <v>-2.5278834244132607E-5</v>
      </c>
      <c r="K40" s="49">
        <v>41671</v>
      </c>
      <c r="L40" s="50">
        <v>8358.532879051425</v>
      </c>
      <c r="M40" s="52">
        <f t="shared" si="1"/>
        <v>-2.5278834244132607E-5</v>
      </c>
      <c r="N40" s="50">
        <f t="shared" si="2"/>
        <v>-0.2112993085738708</v>
      </c>
    </row>
    <row r="41" spans="2:14" hidden="1" x14ac:dyDescent="0.25">
      <c r="B41" s="49">
        <v>41699</v>
      </c>
      <c r="C41" s="50">
        <v>8358.532879051425</v>
      </c>
      <c r="D41" s="50">
        <v>8565.6382088212231</v>
      </c>
      <c r="E41" s="52">
        <f t="shared" si="0"/>
        <v>0</v>
      </c>
      <c r="K41" s="49">
        <v>41699</v>
      </c>
      <c r="L41" s="50">
        <v>8358.532879051425</v>
      </c>
      <c r="M41" s="52">
        <f t="shared" si="1"/>
        <v>0</v>
      </c>
      <c r="N41" s="50">
        <f t="shared" si="2"/>
        <v>0</v>
      </c>
    </row>
    <row r="42" spans="2:14" hidden="1" x14ac:dyDescent="0.25">
      <c r="B42" s="49">
        <v>41730</v>
      </c>
      <c r="C42" s="50">
        <v>8433.188879051424</v>
      </c>
      <c r="D42" s="50">
        <v>8586.3543432212209</v>
      </c>
      <c r="E42" s="52">
        <f t="shared" si="0"/>
        <v>8.9317109928592434E-3</v>
      </c>
      <c r="K42" s="49">
        <v>41730</v>
      </c>
      <c r="L42" s="50">
        <v>8433.188879051424</v>
      </c>
      <c r="M42" s="52">
        <f t="shared" si="1"/>
        <v>8.9317109928592434E-3</v>
      </c>
      <c r="N42" s="50">
        <f t="shared" si="2"/>
        <v>74.65599999999904</v>
      </c>
    </row>
    <row r="43" spans="2:14" hidden="1" x14ac:dyDescent="0.25">
      <c r="B43" s="49">
        <v>41760</v>
      </c>
      <c r="C43" s="50">
        <v>8425.5224790514239</v>
      </c>
      <c r="D43" s="50">
        <v>8569.3036120212219</v>
      </c>
      <c r="E43" s="52">
        <f t="shared" si="0"/>
        <v>-9.0907486005013956E-4</v>
      </c>
      <c r="K43" s="49">
        <v>41760</v>
      </c>
      <c r="L43" s="50">
        <v>8425.5224790514239</v>
      </c>
      <c r="M43" s="52">
        <f t="shared" si="1"/>
        <v>-9.0907486005013956E-4</v>
      </c>
      <c r="N43" s="50">
        <f t="shared" si="2"/>
        <v>-7.6664000000000669</v>
      </c>
    </row>
    <row r="44" spans="2:14" hidden="1" x14ac:dyDescent="0.25">
      <c r="B44" s="49">
        <v>41791</v>
      </c>
      <c r="C44" s="50">
        <v>8425.5192790514247</v>
      </c>
      <c r="D44" s="50">
        <v>8569.2742952212229</v>
      </c>
      <c r="E44" s="52">
        <f t="shared" si="0"/>
        <v>-3.7979840504288844E-7</v>
      </c>
      <c r="K44" s="49">
        <v>41791</v>
      </c>
      <c r="L44" s="50">
        <v>8425.5192790514247</v>
      </c>
      <c r="M44" s="52">
        <f t="shared" si="1"/>
        <v>-3.7979840504288844E-7</v>
      </c>
      <c r="N44" s="50">
        <f t="shared" si="2"/>
        <v>-3.1999999991967343E-3</v>
      </c>
    </row>
    <row r="45" spans="2:14" hidden="1" x14ac:dyDescent="0.25">
      <c r="B45" s="49">
        <v>41821</v>
      </c>
      <c r="C45" s="50">
        <v>8425.5288790514242</v>
      </c>
      <c r="D45" s="50">
        <v>8722.6927240212226</v>
      </c>
      <c r="E45" s="52">
        <f t="shared" si="0"/>
        <v>1.1393956480852055E-6</v>
      </c>
      <c r="K45" s="49">
        <v>41821</v>
      </c>
      <c r="L45" s="50">
        <v>8425.5288790514242</v>
      </c>
      <c r="M45" s="52">
        <f t="shared" si="1"/>
        <v>1.1393956480852055E-6</v>
      </c>
      <c r="N45" s="50">
        <f t="shared" si="2"/>
        <v>9.5999999994091922E-3</v>
      </c>
    </row>
    <row r="46" spans="2:14" hidden="1" x14ac:dyDescent="0.25">
      <c r="B46" s="49">
        <v>41852</v>
      </c>
      <c r="C46" s="50">
        <v>8425.5300790514248</v>
      </c>
      <c r="D46" s="50">
        <v>8722.7035672212223</v>
      </c>
      <c r="E46" s="52">
        <f t="shared" si="0"/>
        <v>1.4242429381398906E-7</v>
      </c>
      <c r="K46" s="49">
        <v>41852</v>
      </c>
      <c r="L46" s="50">
        <v>8425.5300790514248</v>
      </c>
      <c r="M46" s="52">
        <f t="shared" si="1"/>
        <v>1.4242429381398906E-7</v>
      </c>
      <c r="N46" s="50">
        <f t="shared" si="2"/>
        <v>1.2000000006082701E-3</v>
      </c>
    </row>
    <row r="47" spans="2:14" hidden="1" x14ac:dyDescent="0.25">
      <c r="B47" s="49">
        <v>41883</v>
      </c>
      <c r="C47" s="50">
        <v>8402</v>
      </c>
      <c r="D47" s="50">
        <v>8726</v>
      </c>
      <c r="E47" s="52">
        <f t="shared" si="0"/>
        <v>-2.7927120110731196E-3</v>
      </c>
      <c r="K47" s="49">
        <v>41883</v>
      </c>
      <c r="L47" s="50">
        <v>8402</v>
      </c>
      <c r="M47" s="52">
        <f t="shared" si="1"/>
        <v>-2.7927120110731196E-3</v>
      </c>
      <c r="N47" s="50">
        <f t="shared" si="2"/>
        <v>-23.530079051424764</v>
      </c>
    </row>
    <row r="48" spans="2:14" hidden="1" x14ac:dyDescent="0.25">
      <c r="B48" s="49">
        <v>41913</v>
      </c>
      <c r="C48" s="50">
        <v>8458.6344790514249</v>
      </c>
      <c r="D48" s="50">
        <v>8748.1521560212223</v>
      </c>
      <c r="E48" s="52">
        <f t="shared" si="0"/>
        <v>6.7405949835068948E-3</v>
      </c>
      <c r="K48" s="49">
        <v>41913</v>
      </c>
      <c r="L48" s="50">
        <v>8458.6344790514249</v>
      </c>
      <c r="M48" s="52">
        <f t="shared" si="1"/>
        <v>6.7405949835068948E-3</v>
      </c>
      <c r="N48" s="50">
        <f t="shared" si="2"/>
        <v>56.634479051424933</v>
      </c>
    </row>
    <row r="49" spans="2:14" hidden="1" x14ac:dyDescent="0.25">
      <c r="B49" s="49">
        <v>41944</v>
      </c>
      <c r="C49" s="50">
        <v>8357.4756790514239</v>
      </c>
      <c r="D49" s="50">
        <v>8623.7176008212227</v>
      </c>
      <c r="E49" s="52">
        <f t="shared" si="0"/>
        <v>-1.1959235293891703E-2</v>
      </c>
      <c r="K49" s="49">
        <v>41944</v>
      </c>
      <c r="L49" s="50">
        <v>8357.4756790514239</v>
      </c>
      <c r="M49" s="52">
        <f t="shared" si="1"/>
        <v>-1.1959235293891703E-2</v>
      </c>
      <c r="N49" s="50">
        <f t="shared" si="2"/>
        <v>-101.15880000000107</v>
      </c>
    </row>
    <row r="50" spans="2:14" hidden="1" x14ac:dyDescent="0.25">
      <c r="B50" s="49">
        <v>41974</v>
      </c>
      <c r="C50" s="50">
        <v>8259.2948790514256</v>
      </c>
      <c r="D50" s="50">
        <v>8495.8991640212225</v>
      </c>
      <c r="E50" s="52">
        <f t="shared" si="0"/>
        <v>-1.1747662065723393E-2</v>
      </c>
      <c r="K50" s="49">
        <v>41974</v>
      </c>
      <c r="L50" s="50">
        <v>8259.2948790514256</v>
      </c>
      <c r="M50" s="52">
        <f t="shared" si="1"/>
        <v>-1.1747662065723393E-2</v>
      </c>
      <c r="N50" s="50">
        <f t="shared" si="2"/>
        <v>-98.180799999998271</v>
      </c>
    </row>
    <row r="51" spans="2:14" hidden="1" x14ac:dyDescent="0.25">
      <c r="B51" s="49">
        <v>42005</v>
      </c>
      <c r="C51" s="50">
        <v>8151.2820790514243</v>
      </c>
      <c r="D51" s="50">
        <v>8401.5962552212204</v>
      </c>
      <c r="E51" s="52">
        <f t="shared" si="0"/>
        <v>-1.3077726559195878E-2</v>
      </c>
      <c r="K51" s="49">
        <v>42005</v>
      </c>
      <c r="L51" s="50">
        <v>8151.2820790514243</v>
      </c>
      <c r="M51" s="52">
        <f t="shared" si="1"/>
        <v>-1.3077726559195878E-2</v>
      </c>
      <c r="N51" s="50">
        <f t="shared" si="2"/>
        <v>-108.01280000000133</v>
      </c>
    </row>
    <row r="52" spans="2:14" hidden="1" x14ac:dyDescent="0.25">
      <c r="B52" s="49">
        <v>42036</v>
      </c>
      <c r="C52" s="50">
        <v>8009.4865026767266</v>
      </c>
      <c r="D52" s="50">
        <v>8263.8128634107907</v>
      </c>
      <c r="E52" s="52">
        <f t="shared" si="0"/>
        <v>-1.7395493739458302E-2</v>
      </c>
      <c r="K52" s="49">
        <v>42036</v>
      </c>
      <c r="L52" s="50">
        <v>8009.4865026767266</v>
      </c>
      <c r="M52" s="52">
        <f t="shared" si="1"/>
        <v>-1.7395493739458302E-2</v>
      </c>
      <c r="N52" s="50">
        <f t="shared" si="2"/>
        <v>-141.7955763746977</v>
      </c>
    </row>
    <row r="53" spans="2:14" hidden="1" x14ac:dyDescent="0.25">
      <c r="B53" s="49">
        <v>42064</v>
      </c>
      <c r="C53" s="50">
        <v>7702.2937026767258</v>
      </c>
      <c r="D53" s="50">
        <v>7963.8240282107918</v>
      </c>
      <c r="E53" s="52">
        <f t="shared" si="0"/>
        <v>-3.8353619785405538E-2</v>
      </c>
      <c r="K53" s="49">
        <v>42064</v>
      </c>
      <c r="L53" s="50">
        <v>7702.2937026767258</v>
      </c>
      <c r="M53" s="52">
        <f t="shared" si="1"/>
        <v>-3.8353619785405538E-2</v>
      </c>
      <c r="N53" s="50">
        <f t="shared" si="2"/>
        <v>-307.19280000000072</v>
      </c>
    </row>
    <row r="54" spans="2:14" hidden="1" x14ac:dyDescent="0.25">
      <c r="B54" s="49">
        <v>42095</v>
      </c>
      <c r="C54" s="50">
        <v>7692.8917026767258</v>
      </c>
      <c r="D54" s="50">
        <v>7963.8276426107914</v>
      </c>
      <c r="E54" s="52">
        <f t="shared" si="0"/>
        <v>-1.2206753420390384E-3</v>
      </c>
      <c r="K54" s="49">
        <v>42095</v>
      </c>
      <c r="L54" s="50">
        <v>7692.8917026767258</v>
      </c>
      <c r="M54" s="52">
        <f t="shared" si="1"/>
        <v>-1.2206753420390384E-3</v>
      </c>
      <c r="N54" s="50">
        <f t="shared" si="2"/>
        <v>-9.4020000000000437</v>
      </c>
    </row>
    <row r="55" spans="2:14" hidden="1" x14ac:dyDescent="0.25">
      <c r="B55" s="49">
        <v>42125</v>
      </c>
      <c r="C55" s="50">
        <v>7692.8937026767253</v>
      </c>
      <c r="D55" s="50">
        <v>7963.8196106107916</v>
      </c>
      <c r="E55" s="52">
        <f t="shared" si="0"/>
        <v>2.5998026188280577E-7</v>
      </c>
      <c r="K55" s="49">
        <v>42125</v>
      </c>
      <c r="L55" s="50">
        <v>7692.8937026767253</v>
      </c>
      <c r="M55" s="52">
        <f t="shared" si="1"/>
        <v>2.5998026188280577E-7</v>
      </c>
      <c r="N55" s="50">
        <f t="shared" si="2"/>
        <v>1.9999999994979589E-3</v>
      </c>
    </row>
    <row r="56" spans="2:14" hidden="1" x14ac:dyDescent="0.25">
      <c r="B56" s="49">
        <v>42156</v>
      </c>
      <c r="C56" s="50">
        <v>7841.0986626767262</v>
      </c>
      <c r="D56" s="50">
        <v>8053.9464416507926</v>
      </c>
      <c r="E56" s="52">
        <f t="shared" si="0"/>
        <v>1.9265177152835655E-2</v>
      </c>
      <c r="K56" s="49">
        <v>42156</v>
      </c>
      <c r="L56" s="50">
        <v>7841.0986626767262</v>
      </c>
      <c r="M56" s="52">
        <f t="shared" si="1"/>
        <v>1.9265177152835655E-2</v>
      </c>
      <c r="N56" s="50">
        <f t="shared" si="2"/>
        <v>148.20496000000094</v>
      </c>
    </row>
    <row r="57" spans="2:14" hidden="1" x14ac:dyDescent="0.25">
      <c r="B57" s="49">
        <v>42186</v>
      </c>
      <c r="C57" s="50">
        <v>7873.324262676726</v>
      </c>
      <c r="D57" s="50">
        <v>8188.7816336507922</v>
      </c>
      <c r="E57" s="52">
        <f t="shared" si="0"/>
        <v>4.1098322296838517E-3</v>
      </c>
      <c r="K57" s="49">
        <v>42186</v>
      </c>
      <c r="L57" s="50">
        <v>7873.324262676726</v>
      </c>
      <c r="M57" s="52">
        <f t="shared" si="1"/>
        <v>4.1098322296838517E-3</v>
      </c>
      <c r="N57" s="50">
        <f t="shared" si="2"/>
        <v>32.225599999999758</v>
      </c>
    </row>
    <row r="58" spans="2:14" hidden="1" x14ac:dyDescent="0.25">
      <c r="B58" s="49">
        <v>42217</v>
      </c>
      <c r="C58" s="50">
        <v>7756.3306626767262</v>
      </c>
      <c r="D58" s="50">
        <v>8212.1908976507912</v>
      </c>
      <c r="E58" s="52">
        <f t="shared" si="0"/>
        <v>-1.4859492140391662E-2</v>
      </c>
      <c r="K58" s="49">
        <v>42217</v>
      </c>
      <c r="L58" s="50">
        <v>7756.3306626767262</v>
      </c>
      <c r="M58" s="52">
        <f t="shared" si="1"/>
        <v>-1.4859492140391662E-2</v>
      </c>
      <c r="N58" s="50">
        <f t="shared" si="2"/>
        <v>-116.99359999999979</v>
      </c>
    </row>
    <row r="59" spans="2:14" hidden="1" x14ac:dyDescent="0.25">
      <c r="B59" s="49">
        <v>42248</v>
      </c>
      <c r="C59" s="50">
        <v>7669.6894626767262</v>
      </c>
      <c r="D59" s="50">
        <v>8141.0675376507916</v>
      </c>
      <c r="E59" s="52">
        <f t="shared" si="0"/>
        <v>-1.1170385040044176E-2</v>
      </c>
      <c r="K59" s="49">
        <v>42248</v>
      </c>
      <c r="L59" s="50">
        <v>7669.6894626767262</v>
      </c>
      <c r="M59" s="52">
        <f t="shared" si="1"/>
        <v>-1.1170385040044176E-2</v>
      </c>
      <c r="N59" s="50">
        <f t="shared" si="2"/>
        <v>-86.641200000000026</v>
      </c>
    </row>
    <row r="60" spans="2:14" hidden="1" x14ac:dyDescent="0.25">
      <c r="B60" s="49">
        <v>42278</v>
      </c>
      <c r="C60" s="50">
        <v>7688.2646626767264</v>
      </c>
      <c r="D60" s="50">
        <v>8036.8639840507922</v>
      </c>
      <c r="E60" s="52">
        <f t="shared" si="0"/>
        <v>2.4218972737284029E-3</v>
      </c>
      <c r="K60" s="49">
        <v>42278</v>
      </c>
      <c r="L60" s="50">
        <v>7688.2646626767264</v>
      </c>
      <c r="M60" s="52">
        <f t="shared" si="1"/>
        <v>2.4218972737284029E-3</v>
      </c>
      <c r="N60" s="50">
        <f t="shared" si="2"/>
        <v>18.575200000000223</v>
      </c>
    </row>
    <row r="61" spans="2:14" hidden="1" x14ac:dyDescent="0.25">
      <c r="B61" s="49">
        <v>42309</v>
      </c>
      <c r="C61" s="50">
        <v>7592.7562626767267</v>
      </c>
      <c r="D61" s="50">
        <v>7904.5604784507914</v>
      </c>
      <c r="E61" s="52">
        <f t="shared" si="0"/>
        <v>-1.242262125335677E-2</v>
      </c>
      <c r="K61" s="49">
        <v>42309</v>
      </c>
      <c r="L61" s="50">
        <v>7592.7562626767267</v>
      </c>
      <c r="M61" s="52">
        <f t="shared" si="1"/>
        <v>-1.242262125335677E-2</v>
      </c>
      <c r="N61" s="50">
        <f t="shared" si="2"/>
        <v>-95.50839999999971</v>
      </c>
    </row>
    <row r="62" spans="2:14" hidden="1" x14ac:dyDescent="0.25">
      <c r="B62" s="49">
        <v>42339</v>
      </c>
      <c r="C62" s="50">
        <v>7469.0962626767259</v>
      </c>
      <c r="D62" s="50">
        <v>7817.5944000507916</v>
      </c>
      <c r="E62" s="52">
        <f t="shared" si="0"/>
        <v>-1.628657574692198E-2</v>
      </c>
      <c r="K62" s="49">
        <v>42339</v>
      </c>
      <c r="L62" s="50">
        <v>7469.0962626767259</v>
      </c>
      <c r="M62" s="52">
        <f t="shared" si="1"/>
        <v>-1.628657574692198E-2</v>
      </c>
      <c r="N62" s="50">
        <f t="shared" si="2"/>
        <v>-123.66000000000076</v>
      </c>
    </row>
    <row r="63" spans="2:14" hidden="1" x14ac:dyDescent="0.25">
      <c r="B63" s="49">
        <v>42370</v>
      </c>
      <c r="C63" s="50">
        <v>7426.2294626767271</v>
      </c>
      <c r="D63" s="50">
        <v>7822.3959296507919</v>
      </c>
      <c r="E63" s="52">
        <f t="shared" si="0"/>
        <v>-5.7392217870059353E-3</v>
      </c>
      <c r="K63" s="49">
        <v>42370</v>
      </c>
      <c r="L63" s="50">
        <v>7426.2294626767271</v>
      </c>
      <c r="M63" s="52">
        <f t="shared" si="1"/>
        <v>-5.7392217870059353E-3</v>
      </c>
      <c r="N63" s="50">
        <f t="shared" si="2"/>
        <v>-42.866799999998875</v>
      </c>
    </row>
    <row r="64" spans="2:14" hidden="1" x14ac:dyDescent="0.25">
      <c r="B64" s="49">
        <v>42401</v>
      </c>
      <c r="C64" s="50">
        <v>7317</v>
      </c>
      <c r="D64" s="50">
        <v>7718</v>
      </c>
      <c r="E64" s="52">
        <f t="shared" si="0"/>
        <v>-1.4708603232057435E-2</v>
      </c>
      <c r="K64" s="49">
        <v>42401</v>
      </c>
      <c r="L64" s="50">
        <v>7317</v>
      </c>
      <c r="M64" s="52">
        <f t="shared" si="1"/>
        <v>-1.4708603232057435E-2</v>
      </c>
      <c r="N64" s="50">
        <f t="shared" si="2"/>
        <v>-109.22946267672705</v>
      </c>
    </row>
    <row r="65" spans="2:14" hidden="1" x14ac:dyDescent="0.25">
      <c r="B65" s="49">
        <v>42430</v>
      </c>
      <c r="C65" s="50">
        <v>7307.0224860812768</v>
      </c>
      <c r="D65" s="50">
        <v>7612.2927163777322</v>
      </c>
      <c r="E65" s="52">
        <f t="shared" si="0"/>
        <v>-1.3636072049642151E-3</v>
      </c>
      <c r="K65" s="49">
        <v>42430</v>
      </c>
      <c r="L65" s="50">
        <v>7307.0224860812768</v>
      </c>
      <c r="M65" s="52">
        <f t="shared" si="1"/>
        <v>-1.3636072049642151E-3</v>
      </c>
      <c r="N65" s="50">
        <f t="shared" si="2"/>
        <v>-9.9775139187231616</v>
      </c>
    </row>
    <row r="66" spans="2:14" hidden="1" x14ac:dyDescent="0.25">
      <c r="B66" s="49">
        <v>42461</v>
      </c>
      <c r="C66" s="50">
        <v>7272.8416860812767</v>
      </c>
      <c r="D66" s="50">
        <v>7698.5965563777318</v>
      </c>
      <c r="E66" s="52">
        <f t="shared" si="0"/>
        <v>-4.6778013979167452E-3</v>
      </c>
      <c r="K66" s="49">
        <v>42461</v>
      </c>
      <c r="L66" s="50">
        <v>7272.8416860812767</v>
      </c>
      <c r="M66" s="52">
        <f t="shared" si="1"/>
        <v>-4.6778013979167452E-3</v>
      </c>
      <c r="N66" s="50">
        <f t="shared" si="2"/>
        <v>-34.18080000000009</v>
      </c>
    </row>
    <row r="67" spans="2:14" hidden="1" x14ac:dyDescent="0.25">
      <c r="B67" s="49">
        <v>42491</v>
      </c>
      <c r="C67" s="50">
        <v>7348.0580860812761</v>
      </c>
      <c r="D67" s="50">
        <v>7803.1888587777321</v>
      </c>
      <c r="E67" s="52">
        <f t="shared" si="0"/>
        <v>1.0342092299898135E-2</v>
      </c>
      <c r="K67" s="49">
        <v>42491</v>
      </c>
      <c r="L67" s="50">
        <v>7348.0580860812761</v>
      </c>
      <c r="M67" s="52">
        <f t="shared" si="1"/>
        <v>1.0342092299898135E-2</v>
      </c>
      <c r="N67" s="50">
        <f t="shared" si="2"/>
        <v>75.216399999999339</v>
      </c>
    </row>
    <row r="68" spans="2:14" hidden="1" x14ac:dyDescent="0.25">
      <c r="B68" s="49">
        <v>42522</v>
      </c>
      <c r="C68" s="50">
        <v>7348.0580860812761</v>
      </c>
      <c r="D68" s="50">
        <v>7803.1888587777321</v>
      </c>
      <c r="E68" s="52">
        <f t="shared" si="0"/>
        <v>0</v>
      </c>
      <c r="K68" s="49">
        <v>42522</v>
      </c>
      <c r="L68" s="50">
        <v>7348.0580860812761</v>
      </c>
      <c r="M68" s="52">
        <f t="shared" si="1"/>
        <v>0</v>
      </c>
      <c r="N68" s="50">
        <f t="shared" si="2"/>
        <v>0</v>
      </c>
    </row>
    <row r="69" spans="2:14" hidden="1" x14ac:dyDescent="0.25">
      <c r="B69" s="49">
        <v>42552</v>
      </c>
      <c r="C69" s="50">
        <v>7348.0580860812761</v>
      </c>
      <c r="D69" s="50">
        <v>7803.1888587777321</v>
      </c>
      <c r="E69" s="52">
        <f t="shared" ref="E69:E117" si="3">+(C69-C68)/C68</f>
        <v>0</v>
      </c>
      <c r="K69" s="49">
        <v>42552</v>
      </c>
      <c r="L69" s="50">
        <v>7348.0580860812761</v>
      </c>
      <c r="M69" s="52">
        <f>+(L69-L68)/L68</f>
        <v>0</v>
      </c>
      <c r="N69" s="50">
        <f>+L69-L68</f>
        <v>0</v>
      </c>
    </row>
    <row r="70" spans="2:14" hidden="1" x14ac:dyDescent="0.25">
      <c r="B70" s="49">
        <v>42583</v>
      </c>
      <c r="C70" s="50">
        <v>7258</v>
      </c>
      <c r="D70" s="50">
        <v>7832.7853019310205</v>
      </c>
      <c r="E70" s="52">
        <f t="shared" si="3"/>
        <v>-1.2256038946108022E-2</v>
      </c>
      <c r="K70" s="49">
        <v>42583</v>
      </c>
      <c r="L70" s="50">
        <v>7258</v>
      </c>
      <c r="M70" s="52">
        <f>+(L70-L69)/L69</f>
        <v>-1.2256038946108022E-2</v>
      </c>
      <c r="N70" s="50">
        <f>+L70-L69</f>
        <v>-90.058086081276087</v>
      </c>
    </row>
    <row r="71" spans="2:14" hidden="1" x14ac:dyDescent="0.25">
      <c r="B71" s="49">
        <v>42614</v>
      </c>
      <c r="C71" s="50">
        <v>7390</v>
      </c>
      <c r="D71" s="50">
        <v>7934.1848843310208</v>
      </c>
      <c r="E71" s="52">
        <f t="shared" si="3"/>
        <v>1.818682832736291E-2</v>
      </c>
      <c r="K71" s="49">
        <v>42614</v>
      </c>
      <c r="L71" s="50">
        <v>7390</v>
      </c>
      <c r="M71" s="52">
        <f>+(L71-L70)/L70</f>
        <v>1.818682832736291E-2</v>
      </c>
      <c r="N71" s="50">
        <f>+L71-L70</f>
        <v>132</v>
      </c>
    </row>
    <row r="72" spans="2:14" hidden="1" x14ac:dyDescent="0.25">
      <c r="B72" s="49">
        <v>42644</v>
      </c>
      <c r="C72" s="50">
        <v>7390.6822500540056</v>
      </c>
      <c r="D72" s="50">
        <v>7934.1848843310208</v>
      </c>
      <c r="E72" s="52">
        <f t="shared" si="3"/>
        <v>9.2320710961520339E-5</v>
      </c>
      <c r="K72" s="49">
        <v>42644</v>
      </c>
      <c r="L72" s="50">
        <v>7390.6822500540056</v>
      </c>
      <c r="M72" s="52">
        <f>+(L72-L71)/L71</f>
        <v>9.2320710961520339E-5</v>
      </c>
      <c r="N72" s="50">
        <f>+L72-L71</f>
        <v>0.68225005400563532</v>
      </c>
    </row>
    <row r="73" spans="2:14" hidden="1" x14ac:dyDescent="0.25">
      <c r="B73" s="49">
        <v>42675</v>
      </c>
      <c r="C73" s="50">
        <v>7500.97</v>
      </c>
      <c r="E73" s="52">
        <f t="shared" si="3"/>
        <v>1.4922539789231058E-2</v>
      </c>
      <c r="K73" s="49">
        <v>42675</v>
      </c>
    </row>
    <row r="74" spans="2:14" hidden="1" x14ac:dyDescent="0.25">
      <c r="B74" s="49">
        <v>42705</v>
      </c>
      <c r="C74" s="50">
        <v>7500.97</v>
      </c>
      <c r="E74" s="52">
        <f t="shared" si="3"/>
        <v>0</v>
      </c>
      <c r="K74" s="49">
        <v>42705</v>
      </c>
    </row>
    <row r="75" spans="2:14" x14ac:dyDescent="0.25">
      <c r="B75" s="49">
        <v>42736</v>
      </c>
      <c r="C75" s="50">
        <v>7688.8</v>
      </c>
      <c r="D75">
        <v>8172.83</v>
      </c>
      <c r="E75" s="110">
        <f t="shared" si="3"/>
        <v>2.5040761394859588E-2</v>
      </c>
    </row>
    <row r="76" spans="2:14" x14ac:dyDescent="0.25">
      <c r="B76" s="49">
        <v>42767</v>
      </c>
      <c r="C76" s="50">
        <v>7727.2086340084561</v>
      </c>
      <c r="E76" s="52">
        <f t="shared" si="3"/>
        <v>4.995400323646852E-3</v>
      </c>
    </row>
    <row r="77" spans="2:14" x14ac:dyDescent="0.25">
      <c r="B77" s="49">
        <v>42795</v>
      </c>
      <c r="C77" s="50">
        <v>7756</v>
      </c>
      <c r="E77" s="52">
        <f t="shared" si="3"/>
        <v>3.7259723860475734E-3</v>
      </c>
    </row>
    <row r="78" spans="2:14" x14ac:dyDescent="0.25">
      <c r="B78" s="49">
        <v>42826</v>
      </c>
      <c r="C78" s="50">
        <v>7747</v>
      </c>
      <c r="D78" s="50"/>
      <c r="E78" s="52">
        <f t="shared" si="3"/>
        <v>-1.1603919546157814E-3</v>
      </c>
    </row>
    <row r="79" spans="2:14" x14ac:dyDescent="0.25">
      <c r="B79" s="49">
        <v>42856</v>
      </c>
      <c r="C79" s="50">
        <v>7771</v>
      </c>
      <c r="D79" s="50"/>
      <c r="E79" s="52">
        <f t="shared" si="3"/>
        <v>3.0979734090615723E-3</v>
      </c>
    </row>
    <row r="80" spans="2:14" x14ac:dyDescent="0.25">
      <c r="B80" s="49">
        <v>42887</v>
      </c>
      <c r="C80" s="50">
        <v>7791</v>
      </c>
      <c r="D80" s="50"/>
      <c r="E80" s="52">
        <f t="shared" si="3"/>
        <v>2.5736713421696047E-3</v>
      </c>
    </row>
    <row r="81" spans="2:5" x14ac:dyDescent="0.25">
      <c r="B81" s="49">
        <v>42917</v>
      </c>
      <c r="C81" s="50">
        <v>7805</v>
      </c>
      <c r="D81" s="50"/>
      <c r="E81" s="52">
        <f t="shared" si="3"/>
        <v>1.7969451931716084E-3</v>
      </c>
    </row>
    <row r="82" spans="2:5" x14ac:dyDescent="0.25">
      <c r="B82" s="49">
        <v>42948</v>
      </c>
      <c r="C82" s="50">
        <v>7901</v>
      </c>
      <c r="D82" s="50"/>
      <c r="E82" s="52">
        <f t="shared" si="3"/>
        <v>1.2299807815502883E-2</v>
      </c>
    </row>
    <row r="83" spans="2:5" x14ac:dyDescent="0.25">
      <c r="B83" s="49">
        <v>42979</v>
      </c>
      <c r="C83" s="50">
        <v>8037.7433892795134</v>
      </c>
      <c r="E83" s="52">
        <f t="shared" si="3"/>
        <v>1.7307099010190279E-2</v>
      </c>
    </row>
    <row r="84" spans="2:5" x14ac:dyDescent="0.25">
      <c r="B84" s="49">
        <v>43009</v>
      </c>
      <c r="C84" s="50">
        <v>8037.7433892795134</v>
      </c>
      <c r="E84" s="52">
        <f t="shared" si="3"/>
        <v>0</v>
      </c>
    </row>
    <row r="85" spans="2:5" x14ac:dyDescent="0.25">
      <c r="B85" s="49">
        <v>43040</v>
      </c>
      <c r="C85" s="50">
        <v>8037.7433892795134</v>
      </c>
      <c r="E85" s="52">
        <f t="shared" si="3"/>
        <v>0</v>
      </c>
    </row>
    <row r="86" spans="2:5" x14ac:dyDescent="0.25">
      <c r="B86" s="49">
        <v>43070</v>
      </c>
      <c r="C86" s="50">
        <v>8197</v>
      </c>
      <c r="E86" s="52">
        <f t="shared" si="3"/>
        <v>1.9813597300567969E-2</v>
      </c>
    </row>
    <row r="87" spans="2:5" x14ac:dyDescent="0.25">
      <c r="B87" s="49">
        <v>43101</v>
      </c>
      <c r="C87" s="50">
        <v>8186.43</v>
      </c>
      <c r="E87" s="52">
        <f t="shared" si="3"/>
        <v>-1.2894961571306221E-3</v>
      </c>
    </row>
    <row r="88" spans="2:5" x14ac:dyDescent="0.25">
      <c r="B88" s="49">
        <v>43132</v>
      </c>
      <c r="C88" s="50">
        <v>8323.98</v>
      </c>
      <c r="E88" s="52">
        <f t="shared" si="3"/>
        <v>1.680219582895099E-2</v>
      </c>
    </row>
    <row r="89" spans="2:5" x14ac:dyDescent="0.25">
      <c r="B89" s="49">
        <v>43160</v>
      </c>
      <c r="C89" s="50">
        <v>8363.1404244620062</v>
      </c>
      <c r="E89" s="52">
        <f t="shared" si="3"/>
        <v>4.704531301373458E-3</v>
      </c>
    </row>
    <row r="90" spans="2:5" x14ac:dyDescent="0.25">
      <c r="B90" s="49">
        <v>43191</v>
      </c>
      <c r="C90" s="50">
        <v>8363.1404244620062</v>
      </c>
      <c r="E90" s="52">
        <f t="shared" si="3"/>
        <v>0</v>
      </c>
    </row>
    <row r="91" spans="2:5" x14ac:dyDescent="0.25">
      <c r="B91" s="49">
        <v>43221</v>
      </c>
      <c r="C91" s="50">
        <v>8450.51</v>
      </c>
      <c r="E91" s="52">
        <f t="shared" si="3"/>
        <v>1.0446981768049701E-2</v>
      </c>
    </row>
    <row r="92" spans="2:5" x14ac:dyDescent="0.25">
      <c r="B92" s="49">
        <v>43252</v>
      </c>
      <c r="C92" s="50">
        <v>8610.4599999999991</v>
      </c>
      <c r="E92" s="52">
        <f t="shared" si="3"/>
        <v>1.8927851691791252E-2</v>
      </c>
    </row>
    <row r="93" spans="2:5" x14ac:dyDescent="0.25">
      <c r="B93" s="49">
        <v>43282</v>
      </c>
      <c r="C93" s="50">
        <v>8610.4599999999991</v>
      </c>
      <c r="E93" s="52">
        <f t="shared" si="3"/>
        <v>0</v>
      </c>
    </row>
    <row r="94" spans="2:5" x14ac:dyDescent="0.25">
      <c r="B94" s="49">
        <v>43313</v>
      </c>
      <c r="C94" s="50">
        <v>8610.4599999999991</v>
      </c>
      <c r="E94" s="52">
        <f t="shared" si="3"/>
        <v>0</v>
      </c>
    </row>
    <row r="95" spans="2:5" x14ac:dyDescent="0.25">
      <c r="B95" s="49">
        <v>43344</v>
      </c>
      <c r="C95" s="50">
        <v>8714.9598354220052</v>
      </c>
      <c r="E95" s="52">
        <f t="shared" si="3"/>
        <v>1.2136382425794451E-2</v>
      </c>
    </row>
    <row r="96" spans="2:5" x14ac:dyDescent="0.25">
      <c r="B96" s="49">
        <v>43374</v>
      </c>
      <c r="C96" s="50">
        <v>8822</v>
      </c>
      <c r="E96" s="52">
        <f t="shared" si="3"/>
        <v>1.2282347434686897E-2</v>
      </c>
    </row>
    <row r="97" spans="2:5" x14ac:dyDescent="0.25">
      <c r="B97" s="49">
        <v>43405</v>
      </c>
      <c r="C97" s="50">
        <v>8916</v>
      </c>
      <c r="E97" s="52">
        <f t="shared" si="3"/>
        <v>1.0655180231240081E-2</v>
      </c>
    </row>
    <row r="98" spans="2:5" x14ac:dyDescent="0.25">
      <c r="B98" s="49">
        <v>43435</v>
      </c>
      <c r="C98" s="50">
        <v>8916</v>
      </c>
      <c r="E98" s="52">
        <f t="shared" si="3"/>
        <v>0</v>
      </c>
    </row>
    <row r="99" spans="2:5" x14ac:dyDescent="0.25">
      <c r="B99" s="49">
        <v>43466</v>
      </c>
      <c r="C99" s="50">
        <v>8865</v>
      </c>
      <c r="E99" s="52">
        <f t="shared" si="3"/>
        <v>-5.7200538358008072E-3</v>
      </c>
    </row>
    <row r="100" spans="2:5" x14ac:dyDescent="0.25">
      <c r="B100" s="49">
        <v>43497</v>
      </c>
      <c r="C100" s="50">
        <v>8974.9379978907891</v>
      </c>
      <c r="E100" s="52">
        <f t="shared" si="3"/>
        <v>1.2401353399976212E-2</v>
      </c>
    </row>
    <row r="101" spans="2:5" x14ac:dyDescent="0.25">
      <c r="B101" s="49">
        <v>43525</v>
      </c>
      <c r="C101" s="50">
        <v>9067.8033078907883</v>
      </c>
      <c r="E101" s="52">
        <f t="shared" si="3"/>
        <v>1.0347181230870186E-2</v>
      </c>
    </row>
    <row r="102" spans="2:5" x14ac:dyDescent="0.25">
      <c r="B102" s="49">
        <v>43556</v>
      </c>
      <c r="C102" s="50">
        <v>9067.8033078907883</v>
      </c>
      <c r="E102" s="52">
        <f t="shared" si="3"/>
        <v>0</v>
      </c>
    </row>
    <row r="103" spans="2:5" x14ac:dyDescent="0.25">
      <c r="B103" s="49">
        <v>43586</v>
      </c>
      <c r="C103" s="50">
        <v>9067.8033078907883</v>
      </c>
      <c r="E103" s="52">
        <f t="shared" si="3"/>
        <v>0</v>
      </c>
    </row>
    <row r="104" spans="2:5" x14ac:dyDescent="0.25">
      <c r="B104" s="49">
        <v>43617</v>
      </c>
      <c r="C104" s="50">
        <v>9067.8033078907883</v>
      </c>
      <c r="E104" s="52">
        <f t="shared" si="3"/>
        <v>0</v>
      </c>
    </row>
    <row r="105" spans="2:5" x14ac:dyDescent="0.25">
      <c r="B105" s="49">
        <v>43647</v>
      </c>
      <c r="C105" s="50">
        <v>9217.7714717826402</v>
      </c>
      <c r="E105" s="52">
        <f t="shared" si="3"/>
        <v>1.6538532961048E-2</v>
      </c>
    </row>
    <row r="106" spans="2:5" x14ac:dyDescent="0.25">
      <c r="B106" s="49">
        <v>43678</v>
      </c>
      <c r="C106" s="50">
        <v>9217.2019717826406</v>
      </c>
      <c r="E106" s="52">
        <f t="shared" si="3"/>
        <v>-6.1782829151596502E-5</v>
      </c>
    </row>
    <row r="107" spans="2:5" x14ac:dyDescent="0.25">
      <c r="B107" s="49">
        <v>43709</v>
      </c>
      <c r="C107" s="50">
        <v>9306.553981546489</v>
      </c>
      <c r="E107" s="52">
        <f t="shared" si="3"/>
        <v>9.6940492393883596E-3</v>
      </c>
    </row>
    <row r="108" spans="2:5" x14ac:dyDescent="0.25">
      <c r="B108" s="49">
        <v>43739</v>
      </c>
      <c r="C108" s="50">
        <v>9283.3710016645637</v>
      </c>
      <c r="E108" s="52">
        <f t="shared" si="3"/>
        <v>-2.491038028457552E-3</v>
      </c>
    </row>
    <row r="109" spans="2:5" x14ac:dyDescent="0.25">
      <c r="B109" s="49">
        <v>43770</v>
      </c>
      <c r="C109" s="50">
        <v>9271.9129617236031</v>
      </c>
      <c r="E109" s="52">
        <f t="shared" si="3"/>
        <v>-1.2342542314538645E-3</v>
      </c>
    </row>
    <row r="110" spans="2:5" x14ac:dyDescent="0.25">
      <c r="B110" s="49">
        <v>43800</v>
      </c>
      <c r="C110" s="50">
        <v>9260.6517217826404</v>
      </c>
      <c r="E110" s="52">
        <f t="shared" si="3"/>
        <v>-1.214554104147812E-3</v>
      </c>
    </row>
    <row r="111" spans="2:5" x14ac:dyDescent="0.25">
      <c r="B111" s="49">
        <v>43831</v>
      </c>
      <c r="C111" s="50">
        <v>9456.3938295345488</v>
      </c>
      <c r="E111" s="52">
        <f t="shared" si="3"/>
        <v>2.1136968933999474E-2</v>
      </c>
    </row>
    <row r="112" spans="2:5" x14ac:dyDescent="0.25">
      <c r="B112" s="49">
        <v>43862</v>
      </c>
      <c r="C112" s="50">
        <v>9455.9732787593493</v>
      </c>
      <c r="E112" s="52">
        <f t="shared" si="3"/>
        <v>-4.4472637538208841E-5</v>
      </c>
    </row>
    <row r="113" spans="2:5" x14ac:dyDescent="0.25">
      <c r="B113" s="49">
        <v>43891</v>
      </c>
      <c r="C113" s="50">
        <v>8388.069978759353</v>
      </c>
      <c r="E113" s="52">
        <f t="shared" si="3"/>
        <v>-0.11293425526051278</v>
      </c>
    </row>
    <row r="114" spans="2:5" x14ac:dyDescent="0.25">
      <c r="B114" s="49">
        <v>43922</v>
      </c>
      <c r="C114" s="50">
        <v>8388.069978759353</v>
      </c>
      <c r="E114" s="52">
        <f t="shared" si="3"/>
        <v>0</v>
      </c>
    </row>
    <row r="115" spans="2:5" x14ac:dyDescent="0.25">
      <c r="B115" s="49">
        <v>43952</v>
      </c>
      <c r="C115" s="50">
        <v>8388.069978759353</v>
      </c>
      <c r="E115" s="52">
        <f t="shared" si="3"/>
        <v>0</v>
      </c>
    </row>
    <row r="116" spans="2:5" x14ac:dyDescent="0.25">
      <c r="B116" s="49">
        <v>43983</v>
      </c>
      <c r="C116" s="50">
        <v>8388.069978759353</v>
      </c>
      <c r="E116" s="52">
        <f t="shared" si="3"/>
        <v>0</v>
      </c>
    </row>
    <row r="117" spans="2:5" x14ac:dyDescent="0.25">
      <c r="B117" s="49">
        <v>44013</v>
      </c>
      <c r="C117" s="50">
        <v>8238.09</v>
      </c>
      <c r="E117" s="52">
        <f t="shared" si="3"/>
        <v>-1.7880153496470454E-2</v>
      </c>
    </row>
    <row r="118" spans="2:5" x14ac:dyDescent="0.25">
      <c r="B118" s="49">
        <v>44044</v>
      </c>
      <c r="C118" s="50">
        <v>8238.09</v>
      </c>
      <c r="E118" s="52">
        <f>+(C118-C117)/C117</f>
        <v>0</v>
      </c>
    </row>
    <row r="119" spans="2:5" x14ac:dyDescent="0.25">
      <c r="B119" s="49">
        <v>44075</v>
      </c>
      <c r="C119" s="50">
        <v>8237.5</v>
      </c>
      <c r="E119" s="52">
        <f>+(C119-C118)/C118</f>
        <v>-7.1618542647645939E-5</v>
      </c>
    </row>
    <row r="120" spans="2:5" x14ac:dyDescent="0.25">
      <c r="B120" s="49">
        <v>44105</v>
      </c>
      <c r="C120" s="50">
        <v>8237.3267326121495</v>
      </c>
      <c r="E120" s="52">
        <f>+(C120-C119)/C119</f>
        <v>-2.1033977280789209E-5</v>
      </c>
    </row>
    <row r="121" spans="2:5" x14ac:dyDescent="0.25">
      <c r="B121" s="49">
        <v>44136</v>
      </c>
      <c r="C121" s="50">
        <v>8236.6892326121597</v>
      </c>
      <c r="E121" s="52">
        <f>+(C121-C120)/C120</f>
        <v>-7.7391612677679374E-5</v>
      </c>
    </row>
    <row r="122" spans="2:5" x14ac:dyDescent="0.25">
      <c r="B122" s="49">
        <v>44166</v>
      </c>
      <c r="C122" s="50">
        <v>8236.6892326121597</v>
      </c>
      <c r="E122" s="52">
        <f>+(C122-C121)/C121</f>
        <v>0</v>
      </c>
    </row>
    <row r="123" spans="2:5" x14ac:dyDescent="0.25">
      <c r="B123" s="49">
        <v>44197</v>
      </c>
      <c r="C123" s="50">
        <v>8364.9244298150697</v>
      </c>
      <c r="E123" s="52">
        <f t="shared" ref="E123:E146" si="4">+(C123-C122)/C122</f>
        <v>1.556877934585398E-2</v>
      </c>
    </row>
    <row r="124" spans="2:5" x14ac:dyDescent="0.25">
      <c r="B124" s="49">
        <v>44228</v>
      </c>
      <c r="C124" s="50">
        <v>8514.7387132791391</v>
      </c>
      <c r="E124" s="52">
        <f t="shared" si="4"/>
        <v>1.790981911684544E-2</v>
      </c>
    </row>
    <row r="125" spans="2:5" x14ac:dyDescent="0.25">
      <c r="B125" s="49">
        <v>44256</v>
      </c>
      <c r="C125" s="50">
        <v>8664.7449632791395</v>
      </c>
      <c r="E125" s="52">
        <f t="shared" si="4"/>
        <v>1.7617246406640582E-2</v>
      </c>
    </row>
    <row r="126" spans="2:5" x14ac:dyDescent="0.25">
      <c r="B126" s="49">
        <v>44287</v>
      </c>
      <c r="C126" s="50">
        <v>8652.2276803862696</v>
      </c>
      <c r="E126" s="52">
        <f t="shared" si="4"/>
        <v>-1.4446221955657799E-3</v>
      </c>
    </row>
    <row r="127" spans="2:5" x14ac:dyDescent="0.25">
      <c r="B127" s="49">
        <v>44317</v>
      </c>
      <c r="C127" s="50">
        <v>8652.2276803862696</v>
      </c>
      <c r="E127" s="52">
        <f t="shared" si="4"/>
        <v>0</v>
      </c>
    </row>
    <row r="128" spans="2:5" x14ac:dyDescent="0.25">
      <c r="B128" s="49">
        <v>44348</v>
      </c>
      <c r="C128" s="50">
        <v>8652.2276803862696</v>
      </c>
      <c r="E128" s="52">
        <f t="shared" si="4"/>
        <v>0</v>
      </c>
    </row>
    <row r="129" spans="2:5" x14ac:dyDescent="0.25">
      <c r="B129" s="49">
        <v>44378</v>
      </c>
      <c r="C129" s="50">
        <v>8652.2276803862696</v>
      </c>
      <c r="E129" s="52">
        <f t="shared" si="4"/>
        <v>0</v>
      </c>
    </row>
    <row r="130" spans="2:5" x14ac:dyDescent="0.25">
      <c r="B130" s="49">
        <v>44409</v>
      </c>
      <c r="C130" s="50">
        <v>8652.2276803862696</v>
      </c>
      <c r="E130" s="52">
        <f t="shared" si="4"/>
        <v>0</v>
      </c>
    </row>
    <row r="131" spans="2:5" x14ac:dyDescent="0.25">
      <c r="B131" s="49">
        <v>44440</v>
      </c>
      <c r="C131" s="50">
        <v>8802</v>
      </c>
      <c r="E131" s="52">
        <f t="shared" si="4"/>
        <v>1.7310261027139767E-2</v>
      </c>
    </row>
    <row r="132" spans="2:5" x14ac:dyDescent="0.25">
      <c r="B132" s="49">
        <v>44470</v>
      </c>
      <c r="C132" s="50">
        <v>8802</v>
      </c>
      <c r="E132" s="52">
        <f t="shared" si="4"/>
        <v>0</v>
      </c>
    </row>
    <row r="133" spans="2:5" x14ac:dyDescent="0.25">
      <c r="B133" s="49">
        <v>44470</v>
      </c>
      <c r="C133" s="50">
        <v>8802</v>
      </c>
      <c r="E133" s="52">
        <f t="shared" si="4"/>
        <v>0</v>
      </c>
    </row>
    <row r="134" spans="2:5" x14ac:dyDescent="0.25">
      <c r="B134" s="49">
        <v>44501</v>
      </c>
      <c r="C134" s="50">
        <v>8802</v>
      </c>
      <c r="E134" s="52">
        <f t="shared" si="4"/>
        <v>0</v>
      </c>
    </row>
    <row r="135" spans="2:5" x14ac:dyDescent="0.25">
      <c r="B135" s="49">
        <v>44531</v>
      </c>
      <c r="C135" s="50">
        <v>8982</v>
      </c>
      <c r="E135" s="52">
        <f t="shared" si="4"/>
        <v>2.0449897750511249E-2</v>
      </c>
    </row>
    <row r="136" spans="2:5" x14ac:dyDescent="0.25">
      <c r="B136" s="49">
        <v>44562</v>
      </c>
      <c r="C136" s="50">
        <v>9152.1274952405747</v>
      </c>
      <c r="E136" s="52">
        <f t="shared" si="4"/>
        <v>1.8940936900531589E-2</v>
      </c>
    </row>
    <row r="137" spans="2:5" x14ac:dyDescent="0.25">
      <c r="B137" s="49">
        <v>44593</v>
      </c>
      <c r="C137" s="50">
        <v>9152.1274952405747</v>
      </c>
      <c r="E137" s="52">
        <f t="shared" si="4"/>
        <v>0</v>
      </c>
    </row>
    <row r="138" spans="2:5" x14ac:dyDescent="0.25">
      <c r="B138" s="49">
        <v>44621</v>
      </c>
      <c r="C138" s="50">
        <v>9152.1274952405747</v>
      </c>
      <c r="E138" s="52">
        <f t="shared" si="4"/>
        <v>0</v>
      </c>
    </row>
    <row r="139" spans="2:5" x14ac:dyDescent="0.25">
      <c r="B139" s="49">
        <v>44652</v>
      </c>
      <c r="C139" s="50">
        <v>9152.1274952405747</v>
      </c>
      <c r="E139" s="52">
        <f t="shared" si="4"/>
        <v>0</v>
      </c>
    </row>
    <row r="140" spans="2:5" x14ac:dyDescent="0.25">
      <c r="B140" s="49">
        <v>44682</v>
      </c>
      <c r="C140" s="50">
        <v>9152.1274952405747</v>
      </c>
      <c r="E140" s="52">
        <f t="shared" si="4"/>
        <v>0</v>
      </c>
    </row>
    <row r="141" spans="2:5" x14ac:dyDescent="0.25">
      <c r="B141" s="49">
        <v>44713</v>
      </c>
      <c r="C141" s="50">
        <v>9152.1274952405747</v>
      </c>
      <c r="E141" s="52">
        <f t="shared" si="4"/>
        <v>0</v>
      </c>
    </row>
    <row r="142" spans="2:5" x14ac:dyDescent="0.25">
      <c r="B142" s="49">
        <v>44743</v>
      </c>
      <c r="C142" s="50">
        <v>9302.1339296365059</v>
      </c>
      <c r="E142" s="52">
        <f t="shared" si="4"/>
        <v>1.6390334867378072E-2</v>
      </c>
    </row>
    <row r="143" spans="2:5" x14ac:dyDescent="0.25">
      <c r="B143" s="49">
        <v>44774</v>
      </c>
      <c r="C143" s="50">
        <v>9302.1339296365059</v>
      </c>
      <c r="E143" s="52">
        <f t="shared" si="4"/>
        <v>0</v>
      </c>
    </row>
    <row r="144" spans="2:5" x14ac:dyDescent="0.25">
      <c r="B144" s="49">
        <v>44805</v>
      </c>
      <c r="C144" s="50">
        <v>9302.1339296365059</v>
      </c>
      <c r="E144" s="52">
        <f t="shared" si="4"/>
        <v>0</v>
      </c>
    </row>
    <row r="145" spans="2:5" x14ac:dyDescent="0.25">
      <c r="B145" s="49">
        <v>44835</v>
      </c>
      <c r="C145" s="50">
        <v>9302.5639296365098</v>
      </c>
      <c r="E145" s="52">
        <f t="shared" si="4"/>
        <v>4.6225952373568102E-5</v>
      </c>
    </row>
    <row r="146" spans="2:5" x14ac:dyDescent="0.25">
      <c r="B146" s="49">
        <v>44866</v>
      </c>
      <c r="C146" s="50">
        <v>9302.5539296365096</v>
      </c>
      <c r="E146" s="52">
        <f t="shared" si="4"/>
        <v>-1.0749724566105745E-6</v>
      </c>
    </row>
    <row r="147" spans="2:5" x14ac:dyDescent="0.25">
      <c r="B147" s="49">
        <v>44896</v>
      </c>
      <c r="C147" s="50">
        <v>9302.48</v>
      </c>
      <c r="E147" s="52">
        <f t="shared" ref="E147" si="5">+(C147-C146)/C146</f>
        <v>-7.9472408404398767E-6</v>
      </c>
    </row>
    <row r="148" spans="2:5" x14ac:dyDescent="0.25">
      <c r="B148" s="49">
        <v>44927</v>
      </c>
      <c r="C148" s="50">
        <v>9357.6538465445901</v>
      </c>
      <c r="E148" s="52">
        <f t="shared" ref="E148:E151" si="6">+(C148-C147)/C147</f>
        <v>5.9310900474486977E-3</v>
      </c>
    </row>
    <row r="149" spans="2:5" x14ac:dyDescent="0.25">
      <c r="B149" s="49">
        <v>44958</v>
      </c>
      <c r="C149" s="50">
        <v>9357.5684117026994</v>
      </c>
      <c r="E149" s="52">
        <f t="shared" si="6"/>
        <v>-9.1299425359938418E-6</v>
      </c>
    </row>
    <row r="150" spans="2:5" x14ac:dyDescent="0.25">
      <c r="B150" s="49">
        <v>44986</v>
      </c>
      <c r="C150" s="50">
        <v>9357.6344117027002</v>
      </c>
      <c r="E150" s="52">
        <f t="shared" si="6"/>
        <v>7.0531143451938394E-6</v>
      </c>
    </row>
    <row r="151" spans="2:5" x14ac:dyDescent="0.25">
      <c r="B151" s="49">
        <v>45017</v>
      </c>
      <c r="C151" s="50">
        <v>9357.5984117027001</v>
      </c>
      <c r="E151" s="52">
        <f t="shared" si="6"/>
        <v>-3.8471261449406961E-6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R192"/>
  <sheetViews>
    <sheetView showGridLines="0" zoomScale="80" zoomScaleNormal="80" workbookViewId="0">
      <selection activeCell="B3" sqref="B3"/>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4" width="15.28515625" style="217" customWidth="1"/>
    <col min="5" max="5" width="12.710937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4.28515625" style="217" customWidth="1"/>
    <col min="15" max="16" width="11.42578125" style="217"/>
    <col min="17" max="17" width="14.140625" style="217" customWidth="1"/>
    <col min="18" max="18" width="14.85546875" style="217" customWidth="1"/>
    <col min="19" max="16384" width="11.42578125" style="217"/>
  </cols>
  <sheetData>
    <row r="1" spans="1:18" ht="15" customHeight="1" x14ac:dyDescent="0.2">
      <c r="A1" s="608" t="s">
        <v>512</v>
      </c>
      <c r="B1" s="608"/>
      <c r="C1" s="608"/>
      <c r="D1" s="608"/>
      <c r="E1" s="608"/>
      <c r="F1" s="608"/>
      <c r="G1" s="608"/>
      <c r="H1" s="608"/>
      <c r="I1" s="608"/>
      <c r="J1" s="608"/>
      <c r="K1" s="608"/>
      <c r="L1" s="608"/>
      <c r="M1" s="608"/>
      <c r="N1" s="608"/>
      <c r="O1" s="608"/>
      <c r="P1" s="608"/>
      <c r="Q1" s="608"/>
      <c r="R1" s="608"/>
    </row>
    <row r="2" spans="1:18" ht="15" customHeight="1" x14ac:dyDescent="0.2">
      <c r="A2" s="608"/>
      <c r="B2" s="608"/>
      <c r="C2" s="608"/>
      <c r="D2" s="608"/>
      <c r="E2" s="608"/>
      <c r="F2" s="608"/>
      <c r="G2" s="608"/>
      <c r="H2" s="608"/>
      <c r="I2" s="608"/>
      <c r="J2" s="608"/>
      <c r="K2" s="608"/>
      <c r="L2" s="608"/>
      <c r="M2" s="608"/>
      <c r="N2" s="608"/>
      <c r="O2" s="608"/>
      <c r="P2" s="608"/>
      <c r="Q2" s="608"/>
      <c r="R2" s="608"/>
    </row>
    <row r="3" spans="1:18" x14ac:dyDescent="0.2">
      <c r="B3" s="219"/>
      <c r="N3" s="428" t="s">
        <v>4</v>
      </c>
      <c r="O3" s="220"/>
      <c r="P3" s="428" t="s">
        <v>988</v>
      </c>
      <c r="Q3" s="221"/>
    </row>
    <row r="5" spans="1:18" ht="15" customHeight="1" x14ac:dyDescent="0.2">
      <c r="B5" s="619" t="s">
        <v>513</v>
      </c>
      <c r="C5" s="621" t="s">
        <v>514</v>
      </c>
      <c r="D5" s="619" t="s">
        <v>515</v>
      </c>
    </row>
    <row r="6" spans="1:18" ht="16.5" customHeight="1" thickBot="1" x14ac:dyDescent="0.25">
      <c r="B6" s="652"/>
      <c r="C6" s="620"/>
      <c r="D6" s="620"/>
      <c r="O6" s="758" t="s">
        <v>1001</v>
      </c>
      <c r="P6" s="758"/>
      <c r="Q6" s="758"/>
      <c r="R6" s="758"/>
    </row>
    <row r="7" spans="1:18" ht="17.25" hidden="1" customHeight="1" x14ac:dyDescent="0.2">
      <c r="B7" s="419" t="s">
        <v>364</v>
      </c>
      <c r="C7" s="408">
        <v>6104</v>
      </c>
      <c r="D7" s="410">
        <v>4.8099999999999997E-2</v>
      </c>
      <c r="O7" s="758"/>
      <c r="P7" s="758"/>
      <c r="Q7" s="758"/>
      <c r="R7" s="758"/>
    </row>
    <row r="8" spans="1:18" ht="17.25" hidden="1" customHeight="1" x14ac:dyDescent="0.2">
      <c r="B8" s="419" t="s">
        <v>365</v>
      </c>
      <c r="C8" s="408">
        <v>5883</v>
      </c>
      <c r="D8" s="410">
        <v>3.6999999999999998E-2</v>
      </c>
      <c r="O8" s="758"/>
      <c r="P8" s="758"/>
      <c r="Q8" s="758"/>
      <c r="R8" s="758"/>
    </row>
    <row r="9" spans="1:18" ht="17.25" hidden="1" customHeight="1" x14ac:dyDescent="0.2">
      <c r="B9" s="419" t="s">
        <v>366</v>
      </c>
      <c r="C9" s="408">
        <v>6147</v>
      </c>
      <c r="D9" s="410">
        <v>3.4000000000000002E-2</v>
      </c>
      <c r="O9" s="758"/>
      <c r="P9" s="758"/>
      <c r="Q9" s="758"/>
      <c r="R9" s="758"/>
    </row>
    <row r="10" spans="1:18" ht="18" hidden="1" customHeight="1" x14ac:dyDescent="0.2">
      <c r="B10" s="419" t="s">
        <v>367</v>
      </c>
      <c r="C10" s="408">
        <v>6256</v>
      </c>
      <c r="D10" s="410">
        <v>4.1000000000000002E-2</v>
      </c>
      <c r="O10" s="758"/>
      <c r="P10" s="758"/>
      <c r="Q10" s="758"/>
      <c r="R10" s="758"/>
    </row>
    <row r="11" spans="1:18" ht="18" hidden="1" customHeight="1" x14ac:dyDescent="0.2">
      <c r="B11" s="419" t="s">
        <v>368</v>
      </c>
      <c r="C11" s="408">
        <v>6050</v>
      </c>
      <c r="D11" s="410">
        <v>3.9399999999999998E-2</v>
      </c>
      <c r="O11" s="758"/>
      <c r="P11" s="758"/>
      <c r="Q11" s="758"/>
      <c r="R11" s="758"/>
    </row>
    <row r="12" spans="1:18" ht="18" hidden="1" customHeight="1" x14ac:dyDescent="0.2">
      <c r="B12" s="419" t="s">
        <v>369</v>
      </c>
      <c r="C12" s="408">
        <v>6092</v>
      </c>
      <c r="D12" s="410">
        <v>2.5999999999999999E-2</v>
      </c>
      <c r="O12" s="758"/>
      <c r="P12" s="758"/>
      <c r="Q12" s="758"/>
      <c r="R12" s="758"/>
    </row>
    <row r="13" spans="1:18" ht="18" hidden="1" customHeight="1" x14ac:dyDescent="0.2">
      <c r="B13" s="419" t="s">
        <v>370</v>
      </c>
      <c r="C13" s="408">
        <v>5979</v>
      </c>
      <c r="D13" s="410">
        <v>2.9000000000000001E-2</v>
      </c>
      <c r="O13" s="758"/>
      <c r="P13" s="758"/>
      <c r="Q13" s="758"/>
      <c r="R13" s="758"/>
    </row>
    <row r="14" spans="1:18" ht="18" hidden="1" customHeight="1" x14ac:dyDescent="0.2">
      <c r="B14" s="419" t="s">
        <v>371</v>
      </c>
      <c r="C14" s="408">
        <v>6214</v>
      </c>
      <c r="D14" s="410">
        <v>5.3800000000000001E-2</v>
      </c>
      <c r="O14" s="758"/>
      <c r="P14" s="758"/>
      <c r="Q14" s="758"/>
      <c r="R14" s="758"/>
    </row>
    <row r="15" spans="1:18" ht="18" hidden="1" customHeight="1" x14ac:dyDescent="0.2">
      <c r="B15" s="419" t="s">
        <v>360</v>
      </c>
      <c r="C15" s="408">
        <v>6120</v>
      </c>
      <c r="D15" s="410">
        <v>4.9299999999999997E-2</v>
      </c>
      <c r="O15" s="758"/>
      <c r="P15" s="758"/>
      <c r="Q15" s="758"/>
      <c r="R15" s="758"/>
    </row>
    <row r="16" spans="1:18" ht="18" hidden="1" customHeight="1" x14ac:dyDescent="0.2">
      <c r="B16" s="419" t="s">
        <v>361</v>
      </c>
      <c r="C16" s="408">
        <v>5988</v>
      </c>
      <c r="D16" s="410">
        <v>5.0099999999999999E-2</v>
      </c>
      <c r="O16" s="758"/>
      <c r="P16" s="758"/>
      <c r="Q16" s="758"/>
      <c r="R16" s="758"/>
    </row>
    <row r="17" spans="2:18" ht="18" hidden="1" customHeight="1" x14ac:dyDescent="0.2">
      <c r="B17" s="419" t="s">
        <v>362</v>
      </c>
      <c r="C17" s="408">
        <v>5993</v>
      </c>
      <c r="D17" s="410">
        <v>-6.0000000000000001E-3</v>
      </c>
      <c r="O17" s="758"/>
      <c r="P17" s="758"/>
      <c r="Q17" s="758"/>
      <c r="R17" s="758"/>
    </row>
    <row r="18" spans="2:18" ht="18" hidden="1" customHeight="1" x14ac:dyDescent="0.2">
      <c r="B18" s="419" t="s">
        <v>363</v>
      </c>
      <c r="C18" s="408">
        <v>5201</v>
      </c>
      <c r="D18" s="410">
        <v>-0.1071</v>
      </c>
      <c r="O18" s="758"/>
      <c r="P18" s="758"/>
      <c r="Q18" s="758"/>
      <c r="R18" s="758"/>
    </row>
    <row r="19" spans="2:18" ht="18" hidden="1" customHeight="1" x14ac:dyDescent="0.2">
      <c r="B19" s="419" t="s">
        <v>364</v>
      </c>
      <c r="C19" s="408">
        <v>5642</v>
      </c>
      <c r="D19" s="410">
        <v>-6.6500000000000004E-2</v>
      </c>
      <c r="O19" s="758"/>
      <c r="P19" s="758"/>
      <c r="Q19" s="758"/>
      <c r="R19" s="758"/>
    </row>
    <row r="20" spans="2:18" ht="18" hidden="1" customHeight="1" x14ac:dyDescent="0.2">
      <c r="B20" s="419" t="s">
        <v>365</v>
      </c>
      <c r="C20" s="408">
        <v>5568</v>
      </c>
      <c r="D20" s="410">
        <v>-5.3999999999999999E-2</v>
      </c>
      <c r="O20" s="758"/>
      <c r="P20" s="758"/>
      <c r="Q20" s="758"/>
      <c r="R20" s="758"/>
    </row>
    <row r="21" spans="2:18" ht="18" hidden="1" customHeight="1" x14ac:dyDescent="0.2">
      <c r="B21" s="419" t="s">
        <v>366</v>
      </c>
      <c r="C21" s="408">
        <v>5929</v>
      </c>
      <c r="D21" s="410">
        <v>-3.7999999999999999E-2</v>
      </c>
      <c r="O21" s="758"/>
      <c r="P21" s="758"/>
      <c r="Q21" s="758"/>
      <c r="R21" s="758"/>
    </row>
    <row r="22" spans="2:18" ht="18" hidden="1" customHeight="1" x14ac:dyDescent="0.2">
      <c r="B22" s="419" t="s">
        <v>367</v>
      </c>
      <c r="C22" s="408">
        <v>5990</v>
      </c>
      <c r="D22" s="410">
        <v>-3.8100000000000002E-2</v>
      </c>
      <c r="O22" s="758"/>
      <c r="P22" s="758"/>
      <c r="Q22" s="758"/>
      <c r="R22" s="758"/>
    </row>
    <row r="23" spans="2:18" ht="18" hidden="1" customHeight="1" x14ac:dyDescent="0.2">
      <c r="B23" s="419" t="s">
        <v>368</v>
      </c>
      <c r="C23" s="408">
        <v>5881</v>
      </c>
      <c r="D23" s="410">
        <v>-3.2300000000000002E-2</v>
      </c>
      <c r="O23" s="758"/>
      <c r="P23" s="758"/>
      <c r="Q23" s="758"/>
      <c r="R23" s="758"/>
    </row>
    <row r="24" spans="2:18" ht="18" hidden="1" customHeight="1" x14ac:dyDescent="0.2">
      <c r="B24" s="419" t="s">
        <v>369</v>
      </c>
      <c r="C24" s="408">
        <v>6124</v>
      </c>
      <c r="D24" s="410">
        <v>6.1999999999999998E-3</v>
      </c>
      <c r="O24" s="758"/>
      <c r="P24" s="758"/>
      <c r="Q24" s="758"/>
      <c r="R24" s="758"/>
    </row>
    <row r="25" spans="2:18" ht="18" hidden="1" customHeight="1" x14ac:dyDescent="0.2">
      <c r="B25" s="419" t="s">
        <v>370</v>
      </c>
      <c r="C25" s="408">
        <v>5874</v>
      </c>
      <c r="D25" s="410">
        <v>-1.5100000000000001E-2</v>
      </c>
      <c r="O25" s="758"/>
      <c r="P25" s="758"/>
      <c r="Q25" s="758"/>
      <c r="R25" s="758"/>
    </row>
    <row r="26" spans="2:18" ht="18" hidden="1" customHeight="1" x14ac:dyDescent="0.2">
      <c r="B26" s="419" t="s">
        <v>371</v>
      </c>
      <c r="C26" s="408">
        <v>6115</v>
      </c>
      <c r="D26" s="410">
        <v>-1.5699999999999999E-2</v>
      </c>
      <c r="O26" s="758"/>
      <c r="P26" s="758"/>
      <c r="Q26" s="758"/>
      <c r="R26" s="758"/>
    </row>
    <row r="27" spans="2:18" ht="18" hidden="1" customHeight="1" x14ac:dyDescent="0.2">
      <c r="B27" s="420" t="s">
        <v>516</v>
      </c>
      <c r="C27" s="346">
        <v>5938</v>
      </c>
      <c r="D27" s="421">
        <v>-2.3400000000000001E-2</v>
      </c>
      <c r="O27" s="758"/>
      <c r="P27" s="758"/>
      <c r="Q27" s="758"/>
      <c r="R27" s="758"/>
    </row>
    <row r="28" spans="2:18" ht="18" hidden="1" customHeight="1" x14ac:dyDescent="0.2">
      <c r="B28" s="420" t="s">
        <v>517</v>
      </c>
      <c r="C28" s="348">
        <v>5668</v>
      </c>
      <c r="D28" s="292">
        <v>-2.01E-2</v>
      </c>
      <c r="O28" s="758"/>
      <c r="P28" s="758"/>
      <c r="Q28" s="758"/>
      <c r="R28" s="758"/>
    </row>
    <row r="29" spans="2:18" ht="18" hidden="1" customHeight="1" x14ac:dyDescent="0.2">
      <c r="B29" s="420" t="s">
        <v>518</v>
      </c>
      <c r="C29" s="348">
        <v>6233</v>
      </c>
      <c r="D29" s="292">
        <v>3.61E-2</v>
      </c>
      <c r="O29" s="758"/>
      <c r="P29" s="758"/>
      <c r="Q29" s="758"/>
      <c r="R29" s="758"/>
    </row>
    <row r="30" spans="2:18" ht="18" hidden="1" customHeight="1" x14ac:dyDescent="0.2">
      <c r="B30" s="420" t="s">
        <v>519</v>
      </c>
      <c r="C30" s="348">
        <v>6004</v>
      </c>
      <c r="D30" s="292">
        <v>0.1537</v>
      </c>
      <c r="O30" s="758"/>
      <c r="P30" s="758"/>
      <c r="Q30" s="758"/>
      <c r="R30" s="758"/>
    </row>
    <row r="31" spans="2:18" ht="18" hidden="1" customHeight="1" x14ac:dyDescent="0.2">
      <c r="B31" s="420" t="s">
        <v>520</v>
      </c>
      <c r="C31" s="348">
        <v>6015</v>
      </c>
      <c r="D31" s="292">
        <v>6.4399999999999999E-2</v>
      </c>
      <c r="O31" s="758"/>
      <c r="P31" s="758"/>
      <c r="Q31" s="758"/>
      <c r="R31" s="758"/>
    </row>
    <row r="32" spans="2:18" ht="18" hidden="1" customHeight="1" x14ac:dyDescent="0.2">
      <c r="B32" s="420" t="s">
        <v>521</v>
      </c>
      <c r="C32" s="348">
        <v>6017</v>
      </c>
      <c r="D32" s="292">
        <v>7.6499999999999999E-2</v>
      </c>
      <c r="O32" s="758"/>
      <c r="P32" s="758"/>
      <c r="Q32" s="758"/>
      <c r="R32" s="758"/>
    </row>
    <row r="33" spans="2:18" ht="18" hidden="1" customHeight="1" x14ac:dyDescent="0.2">
      <c r="B33" s="420" t="s">
        <v>522</v>
      </c>
      <c r="C33" s="348">
        <v>6377</v>
      </c>
      <c r="D33" s="292">
        <v>8.2500000000000004E-2</v>
      </c>
      <c r="O33" s="758"/>
      <c r="P33" s="758"/>
      <c r="Q33" s="758"/>
      <c r="R33" s="758"/>
    </row>
    <row r="34" spans="2:18" ht="18" hidden="1" customHeight="1" x14ac:dyDescent="0.2">
      <c r="B34" s="420" t="s">
        <v>523</v>
      </c>
      <c r="C34" s="348">
        <v>6346.91</v>
      </c>
      <c r="D34" s="292">
        <v>8.8499999999999995E-2</v>
      </c>
      <c r="O34" s="758"/>
      <c r="P34" s="758"/>
      <c r="Q34" s="758"/>
      <c r="R34" s="758"/>
    </row>
    <row r="35" spans="2:18" ht="18" hidden="1" customHeight="1" x14ac:dyDescent="0.2">
      <c r="B35" s="420" t="s">
        <v>524</v>
      </c>
      <c r="C35" s="348">
        <v>6307.91</v>
      </c>
      <c r="D35" s="292">
        <v>9.4500000000000001E-2</v>
      </c>
      <c r="O35" s="758"/>
      <c r="P35" s="758"/>
      <c r="Q35" s="758"/>
      <c r="R35" s="758"/>
    </row>
    <row r="36" spans="2:18" ht="18" hidden="1" customHeight="1" x14ac:dyDescent="0.2">
      <c r="B36" s="420" t="s">
        <v>525</v>
      </c>
      <c r="C36" s="348">
        <v>6490</v>
      </c>
      <c r="D36" s="292">
        <v>6.4199999999999993E-2</v>
      </c>
      <c r="O36" s="758"/>
      <c r="P36" s="758"/>
      <c r="Q36" s="758"/>
      <c r="R36" s="758"/>
    </row>
    <row r="37" spans="2:18" ht="18" hidden="1" customHeight="1" x14ac:dyDescent="0.2">
      <c r="B37" s="420" t="s">
        <v>526</v>
      </c>
      <c r="C37" s="348">
        <v>6289</v>
      </c>
      <c r="D37" s="292">
        <v>6.7000000000000004E-2</v>
      </c>
      <c r="O37" s="758"/>
      <c r="P37" s="758"/>
      <c r="Q37" s="758"/>
      <c r="R37" s="758"/>
    </row>
    <row r="38" spans="2:18" ht="18" hidden="1" customHeight="1" x14ac:dyDescent="0.2">
      <c r="B38" s="420" t="s">
        <v>527</v>
      </c>
      <c r="C38" s="348">
        <v>6429</v>
      </c>
      <c r="D38" s="292">
        <v>5.0200000000000002E-2</v>
      </c>
      <c r="O38" s="758"/>
      <c r="P38" s="758"/>
      <c r="Q38" s="758"/>
      <c r="R38" s="758"/>
    </row>
    <row r="39" spans="2:18" ht="18" hidden="1" customHeight="1" x14ac:dyDescent="0.2">
      <c r="B39" s="420" t="s">
        <v>528</v>
      </c>
      <c r="C39" s="348">
        <v>6277.9</v>
      </c>
      <c r="D39" s="292">
        <v>5.5399999999999998E-2</v>
      </c>
      <c r="O39" s="758"/>
      <c r="P39" s="758"/>
      <c r="Q39" s="758"/>
      <c r="R39" s="758"/>
    </row>
    <row r="40" spans="2:18" ht="18" hidden="1" customHeight="1" x14ac:dyDescent="0.2">
      <c r="B40" s="420" t="s">
        <v>848</v>
      </c>
      <c r="C40" s="348">
        <v>5878</v>
      </c>
      <c r="D40" s="292">
        <v>3.7199999999999997E-2</v>
      </c>
      <c r="O40" s="758"/>
      <c r="P40" s="758"/>
      <c r="Q40" s="758"/>
      <c r="R40" s="758"/>
    </row>
    <row r="41" spans="2:18" ht="18" hidden="1" customHeight="1" x14ac:dyDescent="0.2">
      <c r="B41" s="420" t="s">
        <v>849</v>
      </c>
      <c r="C41" s="348">
        <v>6535</v>
      </c>
      <c r="D41" s="292">
        <v>4.8300000000000003E-2</v>
      </c>
      <c r="O41" s="758"/>
      <c r="P41" s="758"/>
      <c r="Q41" s="758"/>
      <c r="R41" s="758"/>
    </row>
    <row r="42" spans="2:18" ht="18" customHeight="1" x14ac:dyDescent="0.2">
      <c r="B42" s="420" t="s">
        <v>861</v>
      </c>
      <c r="C42" s="348">
        <v>6272</v>
      </c>
      <c r="D42" s="292">
        <v>-0.04</v>
      </c>
      <c r="E42" s="302"/>
      <c r="O42" s="758"/>
      <c r="P42" s="758"/>
      <c r="Q42" s="758"/>
      <c r="R42" s="758"/>
    </row>
    <row r="43" spans="2:18" ht="18" customHeight="1" x14ac:dyDescent="0.2">
      <c r="B43" s="420" t="s">
        <v>862</v>
      </c>
      <c r="C43" s="348">
        <v>6577</v>
      </c>
      <c r="D43" s="292">
        <v>6.4000000000000001E-2</v>
      </c>
      <c r="E43" s="302"/>
      <c r="O43" s="758"/>
      <c r="P43" s="758"/>
      <c r="Q43" s="758"/>
      <c r="R43" s="758"/>
    </row>
    <row r="44" spans="2:18" ht="18" customHeight="1" x14ac:dyDescent="0.2">
      <c r="B44" s="420" t="s">
        <v>866</v>
      </c>
      <c r="C44" s="348">
        <v>6207</v>
      </c>
      <c r="D44" s="292">
        <v>3.1099999999999999E-2</v>
      </c>
      <c r="E44" s="302"/>
      <c r="O44" s="758"/>
      <c r="P44" s="758"/>
      <c r="Q44" s="758"/>
      <c r="R44" s="758"/>
    </row>
    <row r="45" spans="2:18" ht="18" customHeight="1" x14ac:dyDescent="0.2">
      <c r="B45" s="420" t="s">
        <v>873</v>
      </c>
      <c r="C45" s="348">
        <v>6564</v>
      </c>
      <c r="D45" s="292">
        <v>3.4299999999999997E-2</v>
      </c>
      <c r="E45" s="302"/>
      <c r="O45" s="758"/>
      <c r="P45" s="758"/>
      <c r="Q45" s="758"/>
      <c r="R45" s="758"/>
    </row>
    <row r="46" spans="2:18" ht="18" customHeight="1" x14ac:dyDescent="0.2">
      <c r="B46" s="420" t="s">
        <v>880</v>
      </c>
      <c r="C46" s="348">
        <v>6624</v>
      </c>
      <c r="D46" s="292">
        <v>3.7199999999999997E-2</v>
      </c>
      <c r="E46" s="302"/>
      <c r="O46" s="758"/>
      <c r="P46" s="758"/>
      <c r="Q46" s="758"/>
      <c r="R46" s="758"/>
    </row>
    <row r="47" spans="2:18" ht="18" customHeight="1" x14ac:dyDescent="0.2">
      <c r="B47" s="420" t="s">
        <v>881</v>
      </c>
      <c r="C47" s="348">
        <v>6409</v>
      </c>
      <c r="D47" s="292">
        <v>1.61E-2</v>
      </c>
      <c r="E47" s="302"/>
      <c r="O47" s="758"/>
      <c r="P47" s="758"/>
      <c r="Q47" s="758"/>
      <c r="R47" s="758"/>
    </row>
    <row r="48" spans="2:18" ht="18" customHeight="1" x14ac:dyDescent="0.2">
      <c r="B48" s="420" t="s">
        <v>904</v>
      </c>
      <c r="C48" s="348">
        <v>6558</v>
      </c>
      <c r="D48" s="292">
        <v>1.03E-2</v>
      </c>
      <c r="E48" s="302"/>
      <c r="O48" s="758"/>
      <c r="P48" s="758"/>
      <c r="Q48" s="758"/>
      <c r="R48" s="758"/>
    </row>
    <row r="49" spans="2:18" ht="18" customHeight="1" x14ac:dyDescent="0.2">
      <c r="B49" s="420" t="s">
        <v>910</v>
      </c>
      <c r="C49" s="348">
        <v>6301</v>
      </c>
      <c r="D49" s="292">
        <v>1.4E-3</v>
      </c>
      <c r="E49" s="302"/>
      <c r="F49" s="325"/>
      <c r="G49" s="289"/>
      <c r="H49" s="289"/>
      <c r="I49" s="302"/>
      <c r="O49" s="758"/>
      <c r="P49" s="758"/>
      <c r="Q49" s="758"/>
      <c r="R49" s="758"/>
    </row>
    <row r="50" spans="2:18" ht="18" customHeight="1" x14ac:dyDescent="0.2">
      <c r="B50" s="420" t="s">
        <v>917</v>
      </c>
      <c r="C50" s="348">
        <v>6448</v>
      </c>
      <c r="D50" s="292">
        <v>0</v>
      </c>
      <c r="E50" s="302"/>
      <c r="F50" s="325"/>
      <c r="G50" s="289"/>
      <c r="H50" s="289"/>
      <c r="I50" s="302"/>
      <c r="O50" s="758"/>
      <c r="P50" s="758"/>
      <c r="Q50" s="758"/>
      <c r="R50" s="758"/>
    </row>
    <row r="51" spans="2:18" ht="18" customHeight="1" x14ac:dyDescent="0.2">
      <c r="B51" s="420" t="s">
        <v>926</v>
      </c>
      <c r="C51" s="348">
        <v>6393</v>
      </c>
      <c r="D51" s="292">
        <v>1.3899999999999999E-2</v>
      </c>
      <c r="E51" s="302"/>
      <c r="F51" s="325"/>
      <c r="G51" s="289"/>
      <c r="H51" s="289"/>
      <c r="I51" s="302"/>
      <c r="O51" s="758"/>
      <c r="P51" s="758"/>
      <c r="Q51" s="758"/>
      <c r="R51" s="758"/>
    </row>
    <row r="52" spans="2:18" ht="18" customHeight="1" x14ac:dyDescent="0.2">
      <c r="B52" s="420" t="s">
        <v>997</v>
      </c>
      <c r="C52" s="348">
        <f>19044.1-C51-C53</f>
        <v>6000.119999999999</v>
      </c>
      <c r="D52" s="292">
        <f>(1.74%)-D53-D51</f>
        <v>-1.43E-2</v>
      </c>
      <c r="E52" s="302"/>
      <c r="F52" s="325"/>
      <c r="G52" s="289"/>
      <c r="H52" s="289"/>
      <c r="I52" s="302"/>
      <c r="O52" s="758"/>
      <c r="P52" s="758"/>
      <c r="Q52" s="758"/>
      <c r="R52" s="758"/>
    </row>
    <row r="53" spans="2:18" ht="18" customHeight="1" x14ac:dyDescent="0.2">
      <c r="B53" s="420" t="s">
        <v>998</v>
      </c>
      <c r="C53" s="348">
        <v>6650.98</v>
      </c>
      <c r="D53" s="292">
        <v>1.78E-2</v>
      </c>
      <c r="E53" s="302"/>
      <c r="F53" s="325"/>
      <c r="G53" s="289"/>
      <c r="H53" s="289"/>
      <c r="I53" s="302"/>
      <c r="O53" s="758"/>
      <c r="P53" s="758"/>
      <c r="Q53" s="758"/>
      <c r="R53" s="758"/>
    </row>
    <row r="54" spans="2:18" ht="33" customHeight="1" x14ac:dyDescent="0.2">
      <c r="B54" s="803" t="s">
        <v>529</v>
      </c>
      <c r="C54" s="803"/>
      <c r="D54" s="803"/>
      <c r="E54" s="302"/>
      <c r="O54" s="758"/>
      <c r="P54" s="758"/>
      <c r="Q54" s="758"/>
      <c r="R54" s="758"/>
    </row>
    <row r="55" spans="2:18" ht="15" customHeight="1" x14ac:dyDescent="0.2">
      <c r="C55" s="302"/>
      <c r="D55" s="325"/>
      <c r="O55" s="758"/>
      <c r="P55" s="758"/>
      <c r="Q55" s="758"/>
      <c r="R55" s="758"/>
    </row>
    <row r="56" spans="2:18" ht="15" customHeight="1" x14ac:dyDescent="0.2">
      <c r="N56" s="217" t="s">
        <v>859</v>
      </c>
      <c r="O56" s="758"/>
      <c r="P56" s="758"/>
      <c r="Q56" s="758"/>
      <c r="R56" s="758"/>
    </row>
    <row r="57" spans="2:18" ht="15" customHeight="1" x14ac:dyDescent="0.2">
      <c r="B57" s="619" t="s">
        <v>530</v>
      </c>
      <c r="C57" s="621" t="s">
        <v>514</v>
      </c>
      <c r="D57" s="619" t="s">
        <v>44</v>
      </c>
      <c r="O57" s="758"/>
      <c r="P57" s="758"/>
      <c r="Q57" s="758"/>
      <c r="R57" s="758"/>
    </row>
    <row r="58" spans="2:18" ht="18" customHeight="1" thickBot="1" x14ac:dyDescent="0.25">
      <c r="B58" s="652"/>
      <c r="C58" s="620"/>
      <c r="D58" s="652"/>
      <c r="G58" s="347"/>
      <c r="H58" s="347"/>
      <c r="O58" s="758"/>
      <c r="P58" s="758"/>
      <c r="Q58" s="758"/>
      <c r="R58" s="758"/>
    </row>
    <row r="59" spans="2:18" ht="20.25" customHeight="1" x14ac:dyDescent="0.2">
      <c r="B59" s="422" t="s">
        <v>999</v>
      </c>
      <c r="C59" s="362">
        <v>6535.31</v>
      </c>
      <c r="D59" s="497">
        <v>4.8300000000000003E-2</v>
      </c>
      <c r="G59" s="347"/>
      <c r="H59" s="347"/>
      <c r="O59" s="758"/>
      <c r="P59" s="758"/>
      <c r="Q59" s="758"/>
      <c r="R59" s="758"/>
    </row>
    <row r="60" spans="2:18" ht="20.25" customHeight="1" x14ac:dyDescent="0.2">
      <c r="B60" s="424" t="s">
        <v>1000</v>
      </c>
      <c r="C60" s="362">
        <v>6650.98</v>
      </c>
      <c r="D60" s="398">
        <v>1.78E-2</v>
      </c>
      <c r="G60" s="347"/>
      <c r="H60" s="347"/>
      <c r="O60" s="758"/>
      <c r="P60" s="758"/>
      <c r="Q60" s="758"/>
      <c r="R60" s="758"/>
    </row>
    <row r="61" spans="2:18" ht="20.25" customHeight="1" x14ac:dyDescent="0.2">
      <c r="B61" s="424" t="s">
        <v>531</v>
      </c>
      <c r="C61" s="361">
        <v>18691.560000000001</v>
      </c>
      <c r="D61" s="396">
        <v>4.7300000000000002E-2</v>
      </c>
      <c r="G61" s="347"/>
      <c r="H61" s="347"/>
      <c r="O61" s="758"/>
      <c r="P61" s="758"/>
      <c r="Q61" s="758"/>
      <c r="R61" s="758"/>
    </row>
    <row r="62" spans="2:18" ht="20.25" customHeight="1" x14ac:dyDescent="0.2">
      <c r="B62" s="424" t="s">
        <v>927</v>
      </c>
      <c r="C62" s="362">
        <v>19044.099999999999</v>
      </c>
      <c r="D62" s="398">
        <v>1.7399999999999999E-2</v>
      </c>
      <c r="E62" s="302"/>
      <c r="G62" s="347"/>
      <c r="H62" s="347"/>
      <c r="O62" s="758"/>
      <c r="P62" s="758"/>
      <c r="Q62" s="758"/>
      <c r="R62" s="758"/>
    </row>
    <row r="63" spans="2:18" ht="20.25" customHeight="1" x14ac:dyDescent="0.2">
      <c r="B63" s="424" t="s">
        <v>928</v>
      </c>
      <c r="C63" s="362">
        <v>74970.009999999995</v>
      </c>
      <c r="D63" s="398">
        <v>6.8000000000000005E-2</v>
      </c>
      <c r="H63" s="347"/>
      <c r="O63" s="758"/>
      <c r="P63" s="758"/>
      <c r="Q63" s="758"/>
      <c r="R63" s="758"/>
    </row>
    <row r="64" spans="2:18" ht="20.25" customHeight="1" x14ac:dyDescent="0.2">
      <c r="B64" s="424" t="s">
        <v>929</v>
      </c>
      <c r="C64" s="362">
        <v>77066.289999999994</v>
      </c>
      <c r="D64" s="498">
        <v>2.5999999999999999E-2</v>
      </c>
      <c r="O64" s="758"/>
      <c r="P64" s="758"/>
      <c r="Q64" s="758"/>
      <c r="R64" s="758"/>
    </row>
    <row r="65" spans="1:18" ht="16.5" customHeight="1" x14ac:dyDescent="0.2">
      <c r="B65" s="804" t="s">
        <v>529</v>
      </c>
      <c r="C65" s="804"/>
      <c r="D65" s="804"/>
      <c r="O65" s="758"/>
      <c r="P65" s="758"/>
      <c r="Q65" s="758"/>
      <c r="R65" s="758"/>
    </row>
    <row r="66" spans="1:18" ht="15" customHeight="1" x14ac:dyDescent="0.2">
      <c r="B66" s="804"/>
      <c r="C66" s="804"/>
      <c r="D66" s="804"/>
      <c r="O66" s="425"/>
      <c r="P66" s="425"/>
      <c r="Q66" s="425"/>
      <c r="R66" s="425"/>
    </row>
    <row r="67" spans="1:18" ht="15" customHeight="1" x14ac:dyDescent="0.2">
      <c r="O67" s="425"/>
      <c r="P67" s="425"/>
      <c r="Q67" s="425"/>
      <c r="R67" s="425"/>
    </row>
    <row r="68" spans="1:18" ht="15" customHeight="1" x14ac:dyDescent="0.2">
      <c r="A68" s="608"/>
      <c r="B68" s="608"/>
      <c r="C68" s="608"/>
      <c r="D68" s="608"/>
      <c r="E68" s="608"/>
      <c r="F68" s="608"/>
      <c r="G68" s="608"/>
      <c r="H68" s="608"/>
      <c r="I68" s="608"/>
      <c r="J68" s="608"/>
      <c r="K68" s="608"/>
      <c r="L68" s="608"/>
      <c r="M68" s="608"/>
      <c r="N68" s="608"/>
      <c r="O68" s="608"/>
      <c r="P68" s="608"/>
      <c r="Q68" s="608"/>
      <c r="R68" s="608"/>
    </row>
    <row r="69" spans="1:18" ht="15" customHeight="1" x14ac:dyDescent="0.2">
      <c r="A69" s="608"/>
      <c r="B69" s="608"/>
      <c r="C69" s="608"/>
      <c r="D69" s="608"/>
      <c r="E69" s="608"/>
      <c r="F69" s="608"/>
      <c r="G69" s="608"/>
      <c r="H69" s="608"/>
      <c r="I69" s="608"/>
      <c r="J69" s="608"/>
      <c r="K69" s="608"/>
      <c r="L69" s="608"/>
      <c r="M69" s="608"/>
      <c r="N69" s="608"/>
      <c r="O69" s="608"/>
      <c r="P69" s="608"/>
      <c r="Q69" s="608"/>
      <c r="R69" s="608"/>
    </row>
    <row r="70" spans="1:18" ht="15" customHeight="1" x14ac:dyDescent="0.2">
      <c r="O70" s="425"/>
      <c r="P70" s="425"/>
      <c r="Q70" s="425"/>
      <c r="R70" s="425"/>
    </row>
    <row r="191" spans="2:2" ht="15" x14ac:dyDescent="0.25">
      <c r="B191" s="26" t="s">
        <v>863</v>
      </c>
    </row>
    <row r="192" spans="2:2" ht="15" x14ac:dyDescent="0.25">
      <c r="B192" s="26" t="s">
        <v>882</v>
      </c>
    </row>
  </sheetData>
  <sheetProtection algorithmName="SHA-512" hashValue="/T5bq0ygKBXkVuXKVw85cA/TMR2lF8o+qhrCFG1u9p9NWh64qxalt7qDm3mZLNxSWJqiNjr37//agKkRo0fyDQ==" saltValue="+msyw1Iq2mveW9RIFo9DjQ==" spinCount="100000" sheet="1" objects="1" scenarios="1"/>
  <mergeCells count="11">
    <mergeCell ref="A1:R2"/>
    <mergeCell ref="B57:B58"/>
    <mergeCell ref="C57:C58"/>
    <mergeCell ref="D57:D58"/>
    <mergeCell ref="B65:D66"/>
    <mergeCell ref="A68:R69"/>
    <mergeCell ref="B5:B6"/>
    <mergeCell ref="C5:C6"/>
    <mergeCell ref="D5:D6"/>
    <mergeCell ref="B54:D54"/>
    <mergeCell ref="O6:R65"/>
  </mergeCells>
  <phoneticPr fontId="64" type="noConversion"/>
  <conditionalFormatting sqref="D63:D64">
    <cfRule type="cellIs" dxfId="60" priority="28" operator="lessThan">
      <formula>0</formula>
    </cfRule>
  </conditionalFormatting>
  <conditionalFormatting sqref="D11">
    <cfRule type="cellIs" dxfId="59" priority="26" operator="lessThan">
      <formula>0</formula>
    </cfRule>
  </conditionalFormatting>
  <conditionalFormatting sqref="D10">
    <cfRule type="cellIs" dxfId="58" priority="25" operator="lessThan">
      <formula>0</formula>
    </cfRule>
  </conditionalFormatting>
  <conditionalFormatting sqref="D11:D13">
    <cfRule type="cellIs" dxfId="57" priority="24" operator="lessThan">
      <formula>0</formula>
    </cfRule>
  </conditionalFormatting>
  <conditionalFormatting sqref="D13:D15">
    <cfRule type="cellIs" dxfId="56" priority="23" operator="lessThan">
      <formula>0</formula>
    </cfRule>
  </conditionalFormatting>
  <conditionalFormatting sqref="D9">
    <cfRule type="cellIs" dxfId="55" priority="20" operator="lessThan">
      <formula>0</formula>
    </cfRule>
  </conditionalFormatting>
  <conditionalFormatting sqref="D10">
    <cfRule type="cellIs" dxfId="54" priority="21" operator="lessThan">
      <formula>0</formula>
    </cfRule>
  </conditionalFormatting>
  <conditionalFormatting sqref="D19:D20">
    <cfRule type="cellIs" dxfId="53" priority="19" operator="lessThan">
      <formula>0</formula>
    </cfRule>
  </conditionalFormatting>
  <conditionalFormatting sqref="D21:D29">
    <cfRule type="cellIs" dxfId="52" priority="18" operator="lessThan">
      <formula>0</formula>
    </cfRule>
  </conditionalFormatting>
  <conditionalFormatting sqref="D15:D18 D7">
    <cfRule type="cellIs" dxfId="51" priority="48" operator="lessThan">
      <formula>0</formula>
    </cfRule>
  </conditionalFormatting>
  <conditionalFormatting sqref="D59">
    <cfRule type="cellIs" dxfId="50" priority="47" operator="lessThan">
      <formula>0</formula>
    </cfRule>
  </conditionalFormatting>
  <conditionalFormatting sqref="D7:D9">
    <cfRule type="cellIs" dxfId="49" priority="27" operator="lessThan">
      <formula>0</formula>
    </cfRule>
  </conditionalFormatting>
  <conditionalFormatting sqref="D30">
    <cfRule type="cellIs" dxfId="48" priority="15" operator="lessThan">
      <formula>0</formula>
    </cfRule>
  </conditionalFormatting>
  <conditionalFormatting sqref="D31">
    <cfRule type="cellIs" dxfId="47" priority="14" operator="lessThan">
      <formula>0</formula>
    </cfRule>
  </conditionalFormatting>
  <conditionalFormatting sqref="D32">
    <cfRule type="cellIs" dxfId="46" priority="13" operator="lessThan">
      <formula>0</formula>
    </cfRule>
  </conditionalFormatting>
  <conditionalFormatting sqref="D34">
    <cfRule type="cellIs" dxfId="45" priority="12" operator="lessThan">
      <formula>0</formula>
    </cfRule>
  </conditionalFormatting>
  <conditionalFormatting sqref="D33">
    <cfRule type="cellIs" dxfId="44" priority="11" operator="lessThan">
      <formula>0</formula>
    </cfRule>
  </conditionalFormatting>
  <conditionalFormatting sqref="D35">
    <cfRule type="cellIs" dxfId="43" priority="10" operator="lessThan">
      <formula>0</formula>
    </cfRule>
  </conditionalFormatting>
  <conditionalFormatting sqref="D36">
    <cfRule type="cellIs" dxfId="42" priority="9" operator="lessThan">
      <formula>0</formula>
    </cfRule>
  </conditionalFormatting>
  <conditionalFormatting sqref="D37">
    <cfRule type="cellIs" dxfId="41" priority="8" operator="lessThan">
      <formula>0</formula>
    </cfRule>
  </conditionalFormatting>
  <conditionalFormatting sqref="D38">
    <cfRule type="cellIs" dxfId="40" priority="7" operator="lessThan">
      <formula>0</formula>
    </cfRule>
  </conditionalFormatting>
  <conditionalFormatting sqref="D39:D50">
    <cfRule type="cellIs" dxfId="39" priority="6" operator="lessThan">
      <formula>0</formula>
    </cfRule>
  </conditionalFormatting>
  <conditionalFormatting sqref="D51:D53">
    <cfRule type="cellIs" dxfId="38" priority="5" operator="lessThan">
      <formula>0</formula>
    </cfRule>
  </conditionalFormatting>
  <conditionalFormatting sqref="D62">
    <cfRule type="cellIs" dxfId="37" priority="3" operator="lessThan">
      <formula>0</formula>
    </cfRule>
  </conditionalFormatting>
  <conditionalFormatting sqref="D61">
    <cfRule type="cellIs" dxfId="36" priority="4" operator="lessThan">
      <formula>0</formula>
    </cfRule>
  </conditionalFormatting>
  <conditionalFormatting sqref="D60">
    <cfRule type="cellIs" dxfId="35" priority="1" operator="lessThan">
      <formula>0</formula>
    </cfRule>
  </conditionalFormatting>
  <hyperlinks>
    <hyperlink ref="B191" r:id="rId1"/>
    <hyperlink ref="B192" r:id="rId2"/>
  </hyperlinks>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2:O13"/>
  <sheetViews>
    <sheetView workbookViewId="0">
      <selection activeCell="H15" sqref="H15"/>
    </sheetView>
  </sheetViews>
  <sheetFormatPr baseColWidth="10" defaultColWidth="11.42578125" defaultRowHeight="15" x14ac:dyDescent="0.25"/>
  <sheetData>
    <row r="2" spans="2:15" x14ac:dyDescent="0.25">
      <c r="B2" s="49">
        <v>41640</v>
      </c>
      <c r="C2" s="56">
        <v>5167</v>
      </c>
      <c r="E2" s="49">
        <v>42005</v>
      </c>
      <c r="F2">
        <v>5310</v>
      </c>
      <c r="I2" s="49">
        <v>42370</v>
      </c>
      <c r="J2">
        <v>5584</v>
      </c>
      <c r="K2" s="37">
        <f>+(J2-F2)/F2</f>
        <v>5.1600753295668551E-2</v>
      </c>
      <c r="O2" s="49">
        <v>42736</v>
      </c>
    </row>
    <row r="3" spans="2:15" x14ac:dyDescent="0.25">
      <c r="B3" s="49">
        <v>41671</v>
      </c>
      <c r="C3" s="56">
        <v>4902</v>
      </c>
      <c r="E3" s="49">
        <v>42036</v>
      </c>
      <c r="F3">
        <v>5048</v>
      </c>
      <c r="I3" s="49">
        <v>42401</v>
      </c>
      <c r="J3">
        <v>5465</v>
      </c>
      <c r="K3" s="37">
        <f t="shared" ref="K3:K12" si="0">+(J3-F3)/F3</f>
        <v>8.2606973058637082E-2</v>
      </c>
    </row>
    <row r="4" spans="2:15" x14ac:dyDescent="0.25">
      <c r="B4" s="49">
        <v>41699</v>
      </c>
      <c r="C4" s="56">
        <v>5317</v>
      </c>
      <c r="E4" s="49">
        <v>42064</v>
      </c>
      <c r="F4">
        <v>5533</v>
      </c>
      <c r="I4" s="49">
        <v>42430</v>
      </c>
      <c r="J4">
        <v>5567</v>
      </c>
      <c r="K4" s="37">
        <f t="shared" si="0"/>
        <v>6.1449484908729438E-3</v>
      </c>
    </row>
    <row r="5" spans="2:15" x14ac:dyDescent="0.25">
      <c r="B5" s="49">
        <v>41730</v>
      </c>
      <c r="C5" s="56">
        <v>5169</v>
      </c>
      <c r="E5" s="49">
        <v>42095</v>
      </c>
      <c r="F5">
        <v>5278</v>
      </c>
      <c r="I5" s="49">
        <v>42461</v>
      </c>
      <c r="J5">
        <v>5397</v>
      </c>
      <c r="K5" s="37">
        <f t="shared" si="0"/>
        <v>2.2546419098143235E-2</v>
      </c>
    </row>
    <row r="6" spans="2:15" x14ac:dyDescent="0.25">
      <c r="B6" s="49">
        <v>41760</v>
      </c>
      <c r="C6" s="56">
        <v>5411</v>
      </c>
      <c r="E6" s="49">
        <v>42125</v>
      </c>
      <c r="F6">
        <v>5623</v>
      </c>
      <c r="I6" s="49">
        <v>42491</v>
      </c>
      <c r="J6">
        <v>5550</v>
      </c>
      <c r="K6" s="37">
        <f t="shared" si="0"/>
        <v>-1.2982393739996443E-2</v>
      </c>
    </row>
    <row r="7" spans="2:15" x14ac:dyDescent="0.25">
      <c r="B7" s="49">
        <v>41791</v>
      </c>
      <c r="C7" s="56">
        <v>5218</v>
      </c>
      <c r="E7" s="49">
        <v>42156</v>
      </c>
      <c r="F7">
        <v>5414</v>
      </c>
      <c r="I7" s="49">
        <v>42522</v>
      </c>
      <c r="J7">
        <v>5400</v>
      </c>
      <c r="K7" s="37">
        <f t="shared" si="0"/>
        <v>-2.5858884373845584E-3</v>
      </c>
    </row>
    <row r="8" spans="2:15" x14ac:dyDescent="0.25">
      <c r="B8" s="49">
        <v>41821</v>
      </c>
      <c r="C8" s="56">
        <v>5513</v>
      </c>
      <c r="E8" s="49">
        <v>42186</v>
      </c>
      <c r="F8">
        <v>5669</v>
      </c>
      <c r="I8" s="49">
        <v>42552</v>
      </c>
      <c r="J8">
        <v>5487</v>
      </c>
      <c r="K8" s="37">
        <f t="shared" si="0"/>
        <v>-3.2104427588639975E-2</v>
      </c>
    </row>
    <row r="9" spans="2:15" x14ac:dyDescent="0.25">
      <c r="B9" s="49">
        <v>41852</v>
      </c>
      <c r="C9" s="56">
        <v>5419</v>
      </c>
      <c r="E9" s="49">
        <v>42217</v>
      </c>
      <c r="F9">
        <v>5691</v>
      </c>
      <c r="I9" s="49">
        <v>42583</v>
      </c>
      <c r="J9">
        <v>5760</v>
      </c>
      <c r="K9" s="37">
        <f t="shared" si="0"/>
        <v>1.2124406958355299E-2</v>
      </c>
    </row>
    <row r="10" spans="2:15" x14ac:dyDescent="0.25">
      <c r="B10" s="49">
        <v>41883</v>
      </c>
      <c r="C10" s="56">
        <v>5346</v>
      </c>
      <c r="E10" s="49">
        <v>42248</v>
      </c>
      <c r="F10">
        <v>5701</v>
      </c>
      <c r="I10" s="49">
        <v>42614</v>
      </c>
      <c r="J10">
        <v>5542</v>
      </c>
      <c r="K10" s="37">
        <f t="shared" si="0"/>
        <v>-2.7889843887037361E-2</v>
      </c>
    </row>
    <row r="11" spans="2:15" x14ac:dyDescent="0.25">
      <c r="B11" s="49">
        <v>41913</v>
      </c>
      <c r="C11" s="56">
        <v>5461</v>
      </c>
      <c r="E11" s="49">
        <v>42278</v>
      </c>
      <c r="F11">
        <v>5763</v>
      </c>
      <c r="I11" s="49">
        <v>42644</v>
      </c>
      <c r="J11">
        <v>5587</v>
      </c>
      <c r="K11" s="37">
        <f t="shared" si="0"/>
        <v>-3.0539649488113829E-2</v>
      </c>
    </row>
    <row r="12" spans="2:15" x14ac:dyDescent="0.25">
      <c r="B12" s="49">
        <v>41944</v>
      </c>
      <c r="C12" s="56">
        <v>5251</v>
      </c>
      <c r="E12" s="49">
        <v>42309</v>
      </c>
      <c r="F12">
        <v>5441</v>
      </c>
      <c r="I12" s="49">
        <v>42675</v>
      </c>
      <c r="J12">
        <v>5428</v>
      </c>
      <c r="K12" s="37">
        <f t="shared" si="0"/>
        <v>-2.3892666789193163E-3</v>
      </c>
    </row>
    <row r="13" spans="2:15" x14ac:dyDescent="0.25">
      <c r="B13" s="49">
        <v>41974</v>
      </c>
      <c r="C13" s="56">
        <v>5397</v>
      </c>
      <c r="E13" s="49">
        <v>42339</v>
      </c>
      <c r="F13">
        <v>5703</v>
      </c>
      <c r="I13" s="49">
        <v>42705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T198"/>
  <sheetViews>
    <sheetView showGridLines="0" zoomScale="90" zoomScaleNormal="90" workbookViewId="0">
      <selection activeCell="B4" sqref="B4"/>
    </sheetView>
  </sheetViews>
  <sheetFormatPr baseColWidth="10" defaultColWidth="11.42578125" defaultRowHeight="14.25" x14ac:dyDescent="0.2"/>
  <cols>
    <col min="1" max="1" width="2.42578125" style="217" customWidth="1"/>
    <col min="2" max="2" width="22.42578125" style="217" customWidth="1"/>
    <col min="3" max="7" width="10.140625" style="217" customWidth="1"/>
    <col min="8" max="8" width="13.85546875" style="217" customWidth="1"/>
    <col min="9" max="9" width="11.42578125" style="217"/>
    <col min="10" max="11" width="11.85546875" style="217" customWidth="1"/>
    <col min="12" max="12" width="11.42578125" style="217"/>
    <col min="13" max="13" width="15.5703125" style="217" customWidth="1"/>
    <col min="14" max="14" width="11.42578125" style="217"/>
    <col min="15" max="15" width="7.140625" style="217" customWidth="1"/>
    <col min="16" max="16" width="7.42578125" style="217" customWidth="1"/>
    <col min="17" max="17" width="8.42578125" style="217" customWidth="1"/>
    <col min="18" max="18" width="12.140625" style="217" customWidth="1"/>
    <col min="19" max="19" width="14.42578125" style="217" customWidth="1"/>
    <col min="20" max="16384" width="11.42578125" style="217"/>
  </cols>
  <sheetData>
    <row r="1" spans="1:20" ht="15" customHeight="1" x14ac:dyDescent="0.2">
      <c r="A1" s="608" t="s">
        <v>532</v>
      </c>
      <c r="B1" s="608"/>
      <c r="C1" s="608"/>
      <c r="D1" s="608"/>
      <c r="E1" s="608"/>
      <c r="F1" s="608"/>
      <c r="G1" s="608"/>
      <c r="H1" s="608"/>
      <c r="I1" s="608"/>
      <c r="J1" s="608"/>
      <c r="K1" s="608"/>
      <c r="L1" s="608"/>
      <c r="M1" s="608"/>
      <c r="N1" s="608"/>
      <c r="O1" s="608"/>
      <c r="P1" s="608"/>
      <c r="Q1" s="608"/>
      <c r="R1" s="608"/>
      <c r="S1" s="608"/>
      <c r="T1" s="608"/>
    </row>
    <row r="2" spans="1:20" ht="15" customHeight="1" x14ac:dyDescent="0.2">
      <c r="A2" s="608"/>
      <c r="B2" s="608"/>
      <c r="C2" s="608"/>
      <c r="D2" s="608"/>
      <c r="E2" s="608"/>
      <c r="F2" s="608"/>
      <c r="G2" s="608"/>
      <c r="H2" s="608"/>
      <c r="I2" s="608"/>
      <c r="J2" s="608"/>
      <c r="K2" s="608"/>
      <c r="L2" s="608"/>
      <c r="M2" s="608"/>
      <c r="N2" s="608"/>
      <c r="O2" s="608"/>
      <c r="P2" s="608"/>
      <c r="Q2" s="608"/>
      <c r="R2" s="608"/>
      <c r="S2" s="608"/>
      <c r="T2" s="608"/>
    </row>
    <row r="3" spans="1:20" x14ac:dyDescent="0.2">
      <c r="B3" s="219"/>
      <c r="N3" s="590" t="s">
        <v>107</v>
      </c>
      <c r="Q3" s="428" t="s">
        <v>988</v>
      </c>
      <c r="S3" s="280"/>
    </row>
    <row r="4" spans="1:20" x14ac:dyDescent="0.2">
      <c r="B4" s="219"/>
      <c r="P4" s="280"/>
      <c r="Q4" s="280"/>
      <c r="R4" s="280"/>
      <c r="S4" s="280"/>
    </row>
    <row r="5" spans="1:20" ht="26.25" thickBot="1" x14ac:dyDescent="0.3">
      <c r="B5" s="561" t="s">
        <v>0</v>
      </c>
      <c r="C5" s="562">
        <v>2019</v>
      </c>
      <c r="D5" s="562">
        <v>2020</v>
      </c>
      <c r="E5" s="562">
        <v>2021</v>
      </c>
      <c r="F5" s="562">
        <v>2022</v>
      </c>
      <c r="G5" s="562">
        <v>2023</v>
      </c>
      <c r="H5" s="571" t="s">
        <v>1002</v>
      </c>
    </row>
    <row r="6" spans="1:20" x14ac:dyDescent="0.2">
      <c r="B6" s="558" t="s">
        <v>360</v>
      </c>
      <c r="C6" s="559">
        <v>20</v>
      </c>
      <c r="D6" s="559">
        <v>41</v>
      </c>
      <c r="E6" s="559">
        <v>5</v>
      </c>
      <c r="F6" s="559">
        <v>16</v>
      </c>
      <c r="G6" s="559">
        <v>12</v>
      </c>
      <c r="H6" s="560">
        <f>(G6-F6)/F6</f>
        <v>-0.25</v>
      </c>
      <c r="N6" s="806"/>
      <c r="O6" s="806"/>
      <c r="P6" s="806"/>
      <c r="Q6" s="806"/>
      <c r="R6" s="806"/>
      <c r="S6" s="806"/>
    </row>
    <row r="7" spans="1:20" x14ac:dyDescent="0.2">
      <c r="B7" s="426" t="s">
        <v>361</v>
      </c>
      <c r="C7" s="427">
        <v>35</v>
      </c>
      <c r="D7" s="427">
        <v>24</v>
      </c>
      <c r="E7" s="427">
        <v>13</v>
      </c>
      <c r="F7" s="427">
        <v>10</v>
      </c>
      <c r="G7" s="427">
        <v>14</v>
      </c>
      <c r="H7" s="560">
        <f>(G7-F7)/F7</f>
        <v>0.4</v>
      </c>
      <c r="N7" s="806"/>
      <c r="O7" s="806"/>
      <c r="P7" s="806"/>
      <c r="Q7" s="806"/>
      <c r="R7" s="806"/>
      <c r="S7" s="806"/>
    </row>
    <row r="8" spans="1:20" x14ac:dyDescent="0.2">
      <c r="B8" s="426" t="s">
        <v>533</v>
      </c>
      <c r="C8" s="427">
        <v>28</v>
      </c>
      <c r="D8" s="427">
        <v>19</v>
      </c>
      <c r="E8" s="427">
        <v>15</v>
      </c>
      <c r="F8" s="427">
        <v>10</v>
      </c>
      <c r="G8" s="427">
        <v>2</v>
      </c>
      <c r="H8" s="560">
        <f t="shared" ref="H8:H16" si="0">(G8-F8)/F8</f>
        <v>-0.8</v>
      </c>
      <c r="N8" s="806"/>
      <c r="O8" s="806"/>
      <c r="P8" s="806"/>
      <c r="Q8" s="806"/>
      <c r="R8" s="806"/>
      <c r="S8" s="806"/>
    </row>
    <row r="9" spans="1:20" hidden="1" x14ac:dyDescent="0.2">
      <c r="B9" s="426" t="s">
        <v>363</v>
      </c>
      <c r="C9" s="427">
        <v>33</v>
      </c>
      <c r="D9" s="427">
        <v>16</v>
      </c>
      <c r="E9" s="427">
        <v>14</v>
      </c>
      <c r="F9" s="427">
        <v>6</v>
      </c>
      <c r="G9" s="427"/>
      <c r="H9" s="560">
        <f t="shared" si="0"/>
        <v>-1</v>
      </c>
      <c r="I9" s="391"/>
      <c r="N9" s="806"/>
      <c r="O9" s="806"/>
      <c r="P9" s="806"/>
      <c r="Q9" s="806"/>
      <c r="R9" s="806"/>
      <c r="S9" s="806"/>
    </row>
    <row r="10" spans="1:20" hidden="1" x14ac:dyDescent="0.2">
      <c r="B10" s="426" t="s">
        <v>534</v>
      </c>
      <c r="C10" s="427">
        <v>34</v>
      </c>
      <c r="D10" s="427">
        <v>22</v>
      </c>
      <c r="E10" s="427">
        <v>18</v>
      </c>
      <c r="F10" s="427">
        <v>15</v>
      </c>
      <c r="G10" s="427"/>
      <c r="H10" s="560">
        <f t="shared" si="0"/>
        <v>-1</v>
      </c>
      <c r="I10" s="391"/>
      <c r="N10" s="806"/>
      <c r="O10" s="806"/>
      <c r="P10" s="806"/>
      <c r="Q10" s="806"/>
      <c r="R10" s="806"/>
      <c r="S10" s="806"/>
    </row>
    <row r="11" spans="1:20" hidden="1" x14ac:dyDescent="0.2">
      <c r="B11" s="426" t="s">
        <v>535</v>
      </c>
      <c r="C11" s="427">
        <v>23</v>
      </c>
      <c r="D11" s="427">
        <v>36</v>
      </c>
      <c r="E11" s="427">
        <v>14</v>
      </c>
      <c r="F11" s="427">
        <v>6</v>
      </c>
      <c r="G11" s="427"/>
      <c r="H11" s="560">
        <f t="shared" si="0"/>
        <v>-1</v>
      </c>
      <c r="N11" s="806"/>
      <c r="O11" s="806"/>
      <c r="P11" s="806"/>
      <c r="Q11" s="806"/>
      <c r="R11" s="806"/>
      <c r="S11" s="806"/>
    </row>
    <row r="12" spans="1:20" hidden="1" x14ac:dyDescent="0.2">
      <c r="B12" s="426" t="s">
        <v>366</v>
      </c>
      <c r="C12" s="427">
        <v>30</v>
      </c>
      <c r="D12" s="427">
        <v>20</v>
      </c>
      <c r="E12" s="427">
        <v>15</v>
      </c>
      <c r="F12" s="427">
        <v>9</v>
      </c>
      <c r="G12" s="427"/>
      <c r="H12" s="560">
        <f t="shared" si="0"/>
        <v>-1</v>
      </c>
      <c r="N12" s="806"/>
      <c r="O12" s="806"/>
      <c r="P12" s="806"/>
      <c r="Q12" s="806"/>
      <c r="R12" s="806"/>
      <c r="S12" s="806"/>
    </row>
    <row r="13" spans="1:20" ht="15.75" hidden="1" customHeight="1" x14ac:dyDescent="0.2">
      <c r="B13" s="426" t="s">
        <v>367</v>
      </c>
      <c r="C13" s="427">
        <v>14</v>
      </c>
      <c r="D13" s="427">
        <v>25</v>
      </c>
      <c r="E13" s="427">
        <v>11</v>
      </c>
      <c r="F13" s="427">
        <v>7</v>
      </c>
      <c r="G13" s="427"/>
      <c r="H13" s="560">
        <f t="shared" si="0"/>
        <v>-1</v>
      </c>
      <c r="N13" s="806"/>
      <c r="O13" s="806"/>
      <c r="P13" s="806"/>
      <c r="Q13" s="806"/>
      <c r="R13" s="806"/>
      <c r="S13" s="806"/>
    </row>
    <row r="14" spans="1:20" hidden="1" x14ac:dyDescent="0.2">
      <c r="B14" s="426" t="s">
        <v>368</v>
      </c>
      <c r="C14" s="427">
        <v>20</v>
      </c>
      <c r="D14" s="427">
        <v>17</v>
      </c>
      <c r="E14" s="427">
        <v>14</v>
      </c>
      <c r="F14" s="427">
        <v>8</v>
      </c>
      <c r="G14" s="427"/>
      <c r="H14" s="560">
        <f t="shared" si="0"/>
        <v>-1</v>
      </c>
    </row>
    <row r="15" spans="1:20" hidden="1" x14ac:dyDescent="0.2">
      <c r="B15" s="426" t="s">
        <v>369</v>
      </c>
      <c r="C15" s="427">
        <v>17</v>
      </c>
      <c r="D15" s="427">
        <v>18</v>
      </c>
      <c r="E15" s="427">
        <v>10</v>
      </c>
      <c r="F15" s="427">
        <v>17</v>
      </c>
      <c r="G15" s="427"/>
      <c r="H15" s="560">
        <f t="shared" si="0"/>
        <v>-1</v>
      </c>
    </row>
    <row r="16" spans="1:20" ht="14.25" hidden="1" customHeight="1" x14ac:dyDescent="0.2">
      <c r="B16" s="426" t="s">
        <v>370</v>
      </c>
      <c r="C16" s="427">
        <v>5</v>
      </c>
      <c r="D16" s="427">
        <v>19</v>
      </c>
      <c r="E16" s="427">
        <v>14</v>
      </c>
      <c r="F16" s="427">
        <v>15</v>
      </c>
      <c r="G16" s="427"/>
      <c r="H16" s="560">
        <f t="shared" si="0"/>
        <v>-1</v>
      </c>
    </row>
    <row r="17" spans="2:20" ht="14.25" hidden="1" customHeight="1" thickBot="1" x14ac:dyDescent="0.25">
      <c r="B17" s="563" t="s">
        <v>371</v>
      </c>
      <c r="C17" s="564">
        <v>5</v>
      </c>
      <c r="D17" s="564">
        <v>8</v>
      </c>
      <c r="E17" s="564">
        <v>14</v>
      </c>
      <c r="F17" s="564">
        <v>6</v>
      </c>
      <c r="G17" s="564"/>
      <c r="H17" s="572">
        <f>(G17-F17)/F17</f>
        <v>-1</v>
      </c>
    </row>
    <row r="18" spans="2:20" ht="18" x14ac:dyDescent="0.25">
      <c r="B18" s="565" t="s">
        <v>154</v>
      </c>
      <c r="C18" s="566">
        <f t="shared" ref="C18:E18" si="1">SUM(C6:C8)</f>
        <v>83</v>
      </c>
      <c r="D18" s="566">
        <f t="shared" si="1"/>
        <v>84</v>
      </c>
      <c r="E18" s="566">
        <f t="shared" si="1"/>
        <v>33</v>
      </c>
      <c r="F18" s="566">
        <f>SUM(F6:F8)</f>
        <v>36</v>
      </c>
      <c r="G18" s="566">
        <f>SUM(G6:G8)</f>
        <v>28</v>
      </c>
      <c r="H18" s="573">
        <f>(G18-F18)/F18</f>
        <v>-0.22222222222222221</v>
      </c>
    </row>
    <row r="19" spans="2:20" ht="15" customHeight="1" x14ac:dyDescent="0.2">
      <c r="B19" s="807" t="s">
        <v>536</v>
      </c>
      <c r="C19" s="807"/>
      <c r="D19" s="807"/>
      <c r="E19" s="591"/>
      <c r="F19" s="312"/>
      <c r="G19" s="312"/>
    </row>
    <row r="20" spans="2:20" ht="15" customHeight="1" x14ac:dyDescent="0.2">
      <c r="B20" s="591"/>
      <c r="C20" s="591"/>
      <c r="D20" s="591"/>
      <c r="E20" s="591"/>
      <c r="F20" s="567"/>
      <c r="G20" s="567"/>
      <c r="H20" s="567"/>
      <c r="I20" s="244"/>
    </row>
    <row r="21" spans="2:20" x14ac:dyDescent="0.2">
      <c r="B21" s="805" t="s">
        <v>1016</v>
      </c>
      <c r="C21" s="805"/>
      <c r="D21" s="805"/>
      <c r="E21" s="805"/>
      <c r="F21" s="805"/>
      <c r="G21" s="805"/>
      <c r="H21" s="805"/>
      <c r="I21" s="805"/>
    </row>
    <row r="22" spans="2:20" x14ac:dyDescent="0.2">
      <c r="B22" s="805"/>
      <c r="C22" s="805"/>
      <c r="D22" s="805"/>
      <c r="E22" s="805"/>
      <c r="F22" s="805"/>
      <c r="G22" s="805"/>
      <c r="H22" s="805"/>
      <c r="I22" s="805"/>
      <c r="T22" s="312"/>
    </row>
    <row r="23" spans="2:20" ht="21.6" customHeight="1" x14ac:dyDescent="0.2">
      <c r="B23" s="805"/>
      <c r="C23" s="805"/>
      <c r="D23" s="805"/>
      <c r="E23" s="805"/>
      <c r="F23" s="805"/>
      <c r="G23" s="805"/>
      <c r="H23" s="805"/>
      <c r="I23" s="805"/>
    </row>
    <row r="24" spans="2:20" x14ac:dyDescent="0.2">
      <c r="B24" s="805"/>
      <c r="C24" s="805"/>
      <c r="D24" s="805"/>
      <c r="E24" s="805"/>
      <c r="F24" s="805"/>
      <c r="G24" s="805"/>
      <c r="H24" s="805"/>
      <c r="I24" s="805"/>
    </row>
    <row r="25" spans="2:20" x14ac:dyDescent="0.2">
      <c r="B25" s="805"/>
      <c r="C25" s="805"/>
      <c r="D25" s="805"/>
      <c r="E25" s="805"/>
      <c r="F25" s="805"/>
      <c r="G25" s="805"/>
      <c r="H25" s="805"/>
      <c r="I25" s="805"/>
    </row>
    <row r="26" spans="2:20" ht="21" customHeight="1" x14ac:dyDescent="0.2">
      <c r="B26" s="805"/>
      <c r="C26" s="805"/>
      <c r="D26" s="805"/>
      <c r="E26" s="805"/>
      <c r="F26" s="805"/>
      <c r="G26" s="805"/>
      <c r="H26" s="805"/>
      <c r="I26" s="805"/>
      <c r="R26" s="394"/>
    </row>
    <row r="27" spans="2:20" x14ac:dyDescent="0.2">
      <c r="B27" s="518"/>
      <c r="C27" s="518"/>
      <c r="D27" s="518"/>
      <c r="E27" s="518"/>
      <c r="F27" s="518"/>
      <c r="G27" s="518"/>
      <c r="H27" s="518"/>
      <c r="I27" s="518"/>
      <c r="R27" s="394"/>
    </row>
    <row r="28" spans="2:20" x14ac:dyDescent="0.2">
      <c r="E28" s="417"/>
      <c r="L28" s="302"/>
      <c r="R28" s="394"/>
    </row>
    <row r="29" spans="2:20" ht="45" customHeight="1" thickBot="1" x14ac:dyDescent="0.25">
      <c r="B29" s="514" t="s">
        <v>1003</v>
      </c>
      <c r="C29" s="514">
        <v>2022</v>
      </c>
      <c r="D29" s="514">
        <v>2023</v>
      </c>
      <c r="E29" s="571" t="s">
        <v>930</v>
      </c>
      <c r="I29" s="578"/>
      <c r="J29" s="246"/>
      <c r="K29" s="578"/>
      <c r="L29" s="578"/>
      <c r="P29" s="235"/>
    </row>
    <row r="30" spans="2:20" ht="15" customHeight="1" x14ac:dyDescent="0.2">
      <c r="B30" s="574" t="s">
        <v>26</v>
      </c>
      <c r="C30" s="575">
        <v>6</v>
      </c>
      <c r="D30" s="464">
        <v>5</v>
      </c>
      <c r="E30" s="560">
        <f>(D30-C30)/C30</f>
        <v>-0.16666666666666666</v>
      </c>
      <c r="I30" s="557"/>
      <c r="J30" s="246"/>
      <c r="K30" s="246"/>
      <c r="L30" s="557"/>
      <c r="P30" s="235"/>
    </row>
    <row r="31" spans="2:20" x14ac:dyDescent="0.2">
      <c r="B31" s="576" t="s">
        <v>34</v>
      </c>
      <c r="C31" s="577">
        <v>10</v>
      </c>
      <c r="D31" s="470">
        <v>4</v>
      </c>
      <c r="E31" s="560">
        <f t="shared" ref="E31:E36" si="2">(D31-C31)/C31</f>
        <v>-0.6</v>
      </c>
      <c r="I31" s="557"/>
      <c r="L31" s="557"/>
      <c r="P31" s="235"/>
    </row>
    <row r="32" spans="2:20" ht="14.25" customHeight="1" x14ac:dyDescent="0.2">
      <c r="B32" s="576" t="s">
        <v>23</v>
      </c>
      <c r="C32" s="577">
        <v>7</v>
      </c>
      <c r="D32" s="470">
        <v>7</v>
      </c>
      <c r="E32" s="560">
        <f t="shared" si="2"/>
        <v>0</v>
      </c>
      <c r="I32" s="557"/>
      <c r="K32" s="246"/>
      <c r="L32" s="557"/>
      <c r="M32" s="580"/>
      <c r="N32" s="235"/>
      <c r="O32" s="235"/>
      <c r="P32" s="235"/>
    </row>
    <row r="33" spans="1:20" ht="16.5" customHeight="1" x14ac:dyDescent="0.2">
      <c r="B33" s="576" t="s">
        <v>31</v>
      </c>
      <c r="C33" s="577">
        <v>3</v>
      </c>
      <c r="D33" s="470">
        <v>2</v>
      </c>
      <c r="E33" s="560">
        <f t="shared" si="2"/>
        <v>-0.33333333333333331</v>
      </c>
      <c r="I33" s="557"/>
      <c r="K33" s="246"/>
      <c r="L33" s="557"/>
      <c r="M33" s="580"/>
      <c r="N33" s="580"/>
    </row>
    <row r="34" spans="1:20" ht="15" customHeight="1" x14ac:dyDescent="0.2">
      <c r="B34" s="576" t="s">
        <v>538</v>
      </c>
      <c r="C34" s="577">
        <v>4</v>
      </c>
      <c r="D34" s="470">
        <v>9</v>
      </c>
      <c r="E34" s="560">
        <f t="shared" si="2"/>
        <v>1.25</v>
      </c>
      <c r="I34" s="557"/>
      <c r="K34" s="246"/>
      <c r="L34" s="557"/>
    </row>
    <row r="35" spans="1:20" x14ac:dyDescent="0.2">
      <c r="B35" s="576" t="s">
        <v>28</v>
      </c>
      <c r="C35" s="577">
        <v>1</v>
      </c>
      <c r="D35" s="470">
        <v>1</v>
      </c>
      <c r="E35" s="560">
        <f t="shared" si="2"/>
        <v>0</v>
      </c>
      <c r="I35" s="557"/>
      <c r="K35" s="246"/>
      <c r="L35" s="557"/>
      <c r="P35" s="235"/>
    </row>
    <row r="36" spans="1:20" ht="15" customHeight="1" thickBot="1" x14ac:dyDescent="0.25">
      <c r="B36" s="568" t="s">
        <v>180</v>
      </c>
      <c r="C36" s="569">
        <f>1+1+1+2</f>
        <v>5</v>
      </c>
      <c r="D36" s="570">
        <v>0</v>
      </c>
      <c r="E36" s="581">
        <f t="shared" si="2"/>
        <v>-1</v>
      </c>
      <c r="I36" s="557"/>
      <c r="K36" s="246"/>
      <c r="L36" s="557"/>
      <c r="P36" s="235"/>
    </row>
    <row r="37" spans="1:20" ht="15" x14ac:dyDescent="0.25">
      <c r="B37" s="807" t="s">
        <v>536</v>
      </c>
      <c r="C37" s="807"/>
      <c r="D37" s="807"/>
      <c r="E37"/>
      <c r="I37"/>
      <c r="K37" s="579"/>
      <c r="L37" s="557"/>
      <c r="P37" s="235"/>
    </row>
    <row r="38" spans="1:20" ht="13.5" customHeight="1" x14ac:dyDescent="0.25">
      <c r="B38" s="505" t="s">
        <v>154</v>
      </c>
      <c r="C38" s="506" t="e">
        <f>SUM(#REF!)</f>
        <v>#REF!</v>
      </c>
      <c r="D38"/>
      <c r="E38"/>
      <c r="H38" s="508"/>
      <c r="I38" s="508"/>
      <c r="J38" s="508"/>
    </row>
    <row r="39" spans="1:20" x14ac:dyDescent="0.2">
      <c r="H39" s="508"/>
      <c r="I39" s="508"/>
      <c r="J39" s="508"/>
      <c r="K39" s="508"/>
      <c r="L39" s="508"/>
      <c r="M39" s="508"/>
    </row>
    <row r="40" spans="1:20" ht="14.25" customHeight="1" x14ac:dyDescent="0.2">
      <c r="A40" s="608"/>
      <c r="B40" s="608"/>
      <c r="C40" s="608"/>
      <c r="D40" s="608"/>
      <c r="E40" s="608"/>
      <c r="F40" s="608"/>
      <c r="G40" s="608"/>
      <c r="H40" s="608"/>
      <c r="I40" s="608"/>
      <c r="J40" s="608"/>
      <c r="K40" s="608"/>
      <c r="L40" s="608"/>
      <c r="M40" s="608"/>
      <c r="N40" s="608"/>
      <c r="O40" s="608"/>
      <c r="P40" s="608"/>
      <c r="Q40" s="608"/>
      <c r="R40" s="608"/>
      <c r="S40" s="608"/>
      <c r="T40" s="608"/>
    </row>
    <row r="41" spans="1:20" ht="14.25" customHeight="1" x14ac:dyDescent="0.2">
      <c r="A41" s="608"/>
      <c r="B41" s="608"/>
      <c r="C41" s="608"/>
      <c r="D41" s="608"/>
      <c r="E41" s="608"/>
      <c r="F41" s="608"/>
      <c r="G41" s="608"/>
      <c r="H41" s="608"/>
      <c r="I41" s="608"/>
      <c r="J41" s="608"/>
      <c r="K41" s="608"/>
      <c r="L41" s="608"/>
      <c r="M41" s="608"/>
      <c r="N41" s="608"/>
      <c r="O41" s="608"/>
      <c r="P41" s="608"/>
      <c r="Q41" s="608"/>
      <c r="R41" s="608"/>
      <c r="S41" s="608"/>
      <c r="T41" s="608"/>
    </row>
    <row r="42" spans="1:20" ht="15" x14ac:dyDescent="0.25">
      <c r="B42"/>
      <c r="C42"/>
      <c r="D42"/>
      <c r="E42"/>
      <c r="F42"/>
      <c r="G42"/>
      <c r="H42"/>
      <c r="I42"/>
      <c r="J42"/>
      <c r="K42"/>
      <c r="L42"/>
      <c r="M42"/>
      <c r="N42"/>
      <c r="O42"/>
    </row>
    <row r="43" spans="1:20" ht="15" x14ac:dyDescent="0.25">
      <c r="B43"/>
      <c r="C43"/>
      <c r="D43"/>
      <c r="E43"/>
      <c r="F43"/>
      <c r="G43"/>
      <c r="H43"/>
      <c r="I43"/>
      <c r="J43"/>
      <c r="K43"/>
      <c r="L43"/>
      <c r="M43"/>
      <c r="N43"/>
      <c r="O43"/>
    </row>
    <row r="44" spans="1:20" ht="15" x14ac:dyDescent="0.25">
      <c r="B44"/>
      <c r="C44"/>
      <c r="D44"/>
      <c r="E44"/>
      <c r="F44"/>
      <c r="G44"/>
      <c r="H44"/>
      <c r="I44"/>
      <c r="J44"/>
      <c r="K44"/>
      <c r="L44"/>
      <c r="M44"/>
      <c r="N44"/>
      <c r="O44"/>
    </row>
    <row r="45" spans="1:20" ht="15" x14ac:dyDescent="0.25">
      <c r="B45"/>
      <c r="C45"/>
      <c r="D45"/>
      <c r="E45"/>
      <c r="F45"/>
      <c r="G45"/>
      <c r="H45"/>
      <c r="I45"/>
      <c r="J45"/>
      <c r="K45"/>
      <c r="L45"/>
      <c r="M45"/>
      <c r="N45"/>
      <c r="O45"/>
    </row>
    <row r="46" spans="1:20" ht="15" x14ac:dyDescent="0.25">
      <c r="B46"/>
      <c r="C46"/>
      <c r="D46"/>
      <c r="E46"/>
      <c r="F46"/>
      <c r="G46"/>
      <c r="H46"/>
      <c r="I46"/>
      <c r="J46"/>
      <c r="K46"/>
      <c r="L46"/>
      <c r="M46"/>
      <c r="N46"/>
      <c r="O46"/>
    </row>
    <row r="47" spans="1:20" ht="15" x14ac:dyDescent="0.25">
      <c r="B47"/>
      <c r="C47"/>
      <c r="D47"/>
      <c r="E47"/>
      <c r="F47"/>
      <c r="G47"/>
      <c r="H47"/>
      <c r="I47"/>
      <c r="J47"/>
      <c r="K47"/>
      <c r="L47"/>
      <c r="M47"/>
      <c r="N47"/>
      <c r="O47"/>
    </row>
    <row r="48" spans="1:20" ht="15" x14ac:dyDescent="0.25">
      <c r="B48"/>
      <c r="C48"/>
      <c r="D48"/>
      <c r="E48"/>
      <c r="F48"/>
      <c r="G48"/>
      <c r="H48"/>
      <c r="I48"/>
      <c r="J48"/>
      <c r="K48"/>
      <c r="L48"/>
      <c r="M48"/>
      <c r="N48"/>
      <c r="O48"/>
    </row>
    <row r="49" spans="2:15" ht="15" x14ac:dyDescent="0.25">
      <c r="B49"/>
      <c r="C49"/>
      <c r="D49"/>
      <c r="E49"/>
      <c r="F49"/>
      <c r="G49"/>
      <c r="H49"/>
      <c r="I49"/>
      <c r="J49"/>
      <c r="K49"/>
      <c r="L49"/>
      <c r="M49"/>
      <c r="N49"/>
      <c r="O49"/>
    </row>
    <row r="50" spans="2:15" ht="15" x14ac:dyDescent="0.25">
      <c r="B50"/>
      <c r="C50"/>
      <c r="D50"/>
      <c r="E50"/>
      <c r="F50"/>
      <c r="G50"/>
      <c r="H50"/>
      <c r="I50"/>
      <c r="J50"/>
      <c r="K50"/>
      <c r="L50"/>
      <c r="M50"/>
      <c r="N50"/>
      <c r="O50"/>
    </row>
    <row r="51" spans="2:15" ht="15" x14ac:dyDescent="0.25">
      <c r="B51"/>
      <c r="C51"/>
      <c r="D51"/>
      <c r="E51"/>
      <c r="F51"/>
      <c r="G51"/>
      <c r="H51"/>
      <c r="I51"/>
      <c r="J51"/>
      <c r="K51"/>
      <c r="L51"/>
      <c r="M51"/>
      <c r="N51"/>
      <c r="O51"/>
    </row>
    <row r="52" spans="2:15" ht="15" x14ac:dyDescent="0.25">
      <c r="B52"/>
      <c r="C52"/>
      <c r="D52"/>
      <c r="E52"/>
      <c r="F52"/>
      <c r="G52"/>
      <c r="H52"/>
      <c r="I52"/>
      <c r="J52"/>
      <c r="K52"/>
      <c r="L52"/>
      <c r="M52"/>
      <c r="N52"/>
      <c r="O52"/>
    </row>
    <row r="53" spans="2:15" ht="15" x14ac:dyDescent="0.25">
      <c r="B53"/>
      <c r="C53"/>
      <c r="D53"/>
      <c r="E53"/>
      <c r="F53"/>
      <c r="G53"/>
      <c r="H53"/>
      <c r="I53"/>
      <c r="J53"/>
      <c r="K53"/>
      <c r="L53"/>
      <c r="M53"/>
      <c r="N53"/>
      <c r="O53"/>
    </row>
    <row r="54" spans="2:15" ht="15" x14ac:dyDescent="0.25">
      <c r="B54"/>
      <c r="C54"/>
      <c r="D54"/>
      <c r="E54"/>
      <c r="F54"/>
      <c r="G54"/>
      <c r="H54"/>
      <c r="I54"/>
      <c r="J54"/>
      <c r="K54"/>
      <c r="L54"/>
      <c r="M54"/>
      <c r="N54"/>
      <c r="O54"/>
    </row>
    <row r="55" spans="2:15" ht="15" x14ac:dyDescent="0.25">
      <c r="B55"/>
      <c r="C55"/>
      <c r="D55"/>
      <c r="E55"/>
      <c r="F55"/>
      <c r="G55"/>
      <c r="H55"/>
      <c r="I55"/>
      <c r="J55"/>
      <c r="K55"/>
      <c r="L55"/>
      <c r="M55"/>
      <c r="N55"/>
      <c r="O55"/>
    </row>
    <row r="56" spans="2:15" ht="15" x14ac:dyDescent="0.25">
      <c r="B56"/>
      <c r="C56"/>
      <c r="D56"/>
      <c r="E56"/>
      <c r="F56"/>
      <c r="G56"/>
      <c r="H56"/>
      <c r="I56"/>
      <c r="J56"/>
      <c r="K56"/>
      <c r="L56"/>
      <c r="M56"/>
      <c r="N56"/>
      <c r="O56"/>
    </row>
    <row r="57" spans="2:15" ht="15" x14ac:dyDescent="0.25">
      <c r="B57"/>
      <c r="C57"/>
      <c r="D57"/>
      <c r="E57"/>
      <c r="F57"/>
      <c r="G57"/>
      <c r="H57"/>
      <c r="I57"/>
      <c r="J57"/>
      <c r="K57"/>
      <c r="L57"/>
      <c r="M57"/>
      <c r="N57"/>
      <c r="O57"/>
    </row>
    <row r="58" spans="2:15" ht="15" x14ac:dyDescent="0.25">
      <c r="B58"/>
      <c r="C58"/>
      <c r="D58"/>
      <c r="E58"/>
      <c r="F58"/>
      <c r="G58"/>
      <c r="H58"/>
      <c r="I58"/>
      <c r="J58"/>
      <c r="K58"/>
      <c r="L58"/>
      <c r="M58"/>
      <c r="N58"/>
      <c r="O58"/>
    </row>
    <row r="59" spans="2:15" ht="15" x14ac:dyDescent="0.25">
      <c r="B59"/>
      <c r="C59"/>
      <c r="D59"/>
      <c r="E59"/>
      <c r="F59"/>
      <c r="G59"/>
      <c r="H59"/>
      <c r="I59"/>
      <c r="J59"/>
      <c r="K59"/>
      <c r="L59"/>
      <c r="M59"/>
      <c r="N59"/>
      <c r="O59"/>
    </row>
    <row r="60" spans="2:15" ht="15" x14ac:dyDescent="0.25">
      <c r="B60"/>
      <c r="C60"/>
      <c r="D60"/>
      <c r="E60"/>
      <c r="F60"/>
      <c r="G60"/>
      <c r="H60"/>
      <c r="I60"/>
      <c r="J60"/>
      <c r="K60"/>
      <c r="L60"/>
      <c r="M60"/>
      <c r="N60"/>
      <c r="O60"/>
    </row>
    <row r="61" spans="2:15" ht="15" x14ac:dyDescent="0.25">
      <c r="B61"/>
      <c r="C61"/>
      <c r="D61"/>
      <c r="E61"/>
      <c r="F61"/>
      <c r="G61"/>
      <c r="H61"/>
      <c r="I61"/>
      <c r="J61"/>
      <c r="K61"/>
      <c r="L61"/>
      <c r="M61"/>
      <c r="N61"/>
      <c r="O61"/>
    </row>
    <row r="62" spans="2:15" ht="15" x14ac:dyDescent="0.25">
      <c r="B62"/>
      <c r="C62"/>
      <c r="D62"/>
      <c r="E62"/>
      <c r="F62"/>
      <c r="G62"/>
      <c r="H62"/>
      <c r="I62"/>
      <c r="J62"/>
      <c r="K62"/>
      <c r="L62"/>
      <c r="M62"/>
      <c r="N62"/>
      <c r="O62"/>
    </row>
    <row r="63" spans="2:15" ht="15" x14ac:dyDescent="0.25">
      <c r="B63"/>
      <c r="C63"/>
      <c r="D63"/>
      <c r="E63"/>
      <c r="F63"/>
      <c r="G63"/>
      <c r="H63"/>
      <c r="I63"/>
      <c r="J63"/>
      <c r="K63"/>
      <c r="L63"/>
      <c r="M63"/>
      <c r="N63"/>
      <c r="O63"/>
    </row>
    <row r="64" spans="2:15" ht="15" x14ac:dyDescent="0.25">
      <c r="B64"/>
      <c r="C64"/>
      <c r="D64"/>
      <c r="E64"/>
      <c r="F64"/>
      <c r="G64"/>
      <c r="H64"/>
      <c r="I64"/>
      <c r="J64"/>
      <c r="K64"/>
      <c r="L64"/>
      <c r="M64"/>
      <c r="N64"/>
      <c r="O64"/>
    </row>
    <row r="65" spans="2:15" ht="15" x14ac:dyDescent="0.25">
      <c r="B65"/>
      <c r="C65"/>
      <c r="D65"/>
      <c r="E65"/>
      <c r="F65"/>
      <c r="G65"/>
      <c r="H65"/>
      <c r="I65"/>
      <c r="J65"/>
      <c r="K65"/>
      <c r="L65"/>
      <c r="M65"/>
      <c r="N65"/>
      <c r="O65"/>
    </row>
    <row r="66" spans="2:15" ht="15" x14ac:dyDescent="0.25">
      <c r="B66"/>
      <c r="C66"/>
      <c r="D66"/>
      <c r="E66"/>
      <c r="F66"/>
      <c r="G66"/>
      <c r="H66"/>
      <c r="I66"/>
      <c r="J66"/>
      <c r="K66"/>
      <c r="L66"/>
      <c r="M66"/>
      <c r="N66"/>
      <c r="O66"/>
    </row>
    <row r="67" spans="2:15" ht="15" x14ac:dyDescent="0.25">
      <c r="B67"/>
      <c r="C67"/>
      <c r="D67"/>
      <c r="E67"/>
      <c r="F67"/>
      <c r="G67"/>
      <c r="H67"/>
      <c r="I67"/>
      <c r="J67"/>
      <c r="K67"/>
      <c r="L67"/>
      <c r="M67"/>
      <c r="N67"/>
      <c r="O67"/>
    </row>
    <row r="68" spans="2:15" ht="15" x14ac:dyDescent="0.25">
      <c r="B68"/>
      <c r="C68"/>
      <c r="D68"/>
      <c r="E68"/>
      <c r="F68"/>
      <c r="G68"/>
      <c r="H68"/>
      <c r="I68"/>
      <c r="J68"/>
      <c r="K68"/>
      <c r="L68"/>
      <c r="M68"/>
      <c r="N68"/>
      <c r="O68"/>
    </row>
    <row r="69" spans="2:15" ht="15" x14ac:dyDescent="0.25">
      <c r="B69"/>
      <c r="C69"/>
      <c r="D69"/>
      <c r="E69"/>
      <c r="F69"/>
      <c r="G69"/>
      <c r="H69"/>
      <c r="I69"/>
      <c r="J69"/>
      <c r="K69"/>
      <c r="L69"/>
      <c r="M69"/>
      <c r="N69"/>
      <c r="O69"/>
    </row>
    <row r="70" spans="2:15" ht="15" x14ac:dyDescent="0.25">
      <c r="B70"/>
      <c r="C70"/>
      <c r="D70"/>
      <c r="E70"/>
      <c r="F70"/>
      <c r="G70"/>
      <c r="H70"/>
      <c r="I70"/>
      <c r="J70"/>
      <c r="K70"/>
      <c r="L70"/>
      <c r="M70"/>
      <c r="N70"/>
      <c r="O70"/>
    </row>
    <row r="71" spans="2:15" ht="15" x14ac:dyDescent="0.25">
      <c r="B71"/>
      <c r="C71"/>
      <c r="D71"/>
      <c r="E71"/>
      <c r="F71"/>
      <c r="G71"/>
      <c r="H71"/>
      <c r="I71"/>
      <c r="J71"/>
      <c r="K71"/>
      <c r="L71"/>
      <c r="M71"/>
      <c r="N71"/>
      <c r="O71"/>
    </row>
    <row r="72" spans="2:15" ht="15" x14ac:dyDescent="0.25">
      <c r="B72"/>
      <c r="C72"/>
      <c r="D72"/>
      <c r="E72"/>
      <c r="F72"/>
      <c r="G72"/>
      <c r="H72"/>
      <c r="I72"/>
      <c r="J72"/>
      <c r="K72"/>
      <c r="L72"/>
      <c r="M72"/>
      <c r="N72"/>
      <c r="O72"/>
    </row>
    <row r="73" spans="2:15" ht="15" x14ac:dyDescent="0.25">
      <c r="B73"/>
      <c r="C73"/>
      <c r="D73"/>
      <c r="E73"/>
      <c r="F73"/>
      <c r="G73"/>
      <c r="H73"/>
      <c r="I73"/>
      <c r="J73"/>
      <c r="K73"/>
      <c r="L73"/>
      <c r="M73"/>
      <c r="N73"/>
      <c r="O73"/>
    </row>
    <row r="74" spans="2:15" ht="15" x14ac:dyDescent="0.25">
      <c r="B74"/>
      <c r="C74"/>
      <c r="D74"/>
      <c r="E74"/>
      <c r="F74"/>
      <c r="G74"/>
      <c r="H74"/>
      <c r="I74"/>
      <c r="J74"/>
      <c r="K74"/>
      <c r="L74"/>
      <c r="M74"/>
      <c r="N74"/>
      <c r="O74"/>
    </row>
    <row r="75" spans="2:15" ht="15" x14ac:dyDescent="0.25">
      <c r="B75"/>
      <c r="C75"/>
      <c r="D75"/>
      <c r="E75"/>
      <c r="F75"/>
      <c r="G75"/>
      <c r="H75"/>
      <c r="I75"/>
      <c r="J75"/>
      <c r="K75"/>
      <c r="L75"/>
      <c r="M75"/>
      <c r="N75"/>
      <c r="O75"/>
    </row>
    <row r="76" spans="2:15" ht="15" x14ac:dyDescent="0.25">
      <c r="B76"/>
      <c r="C76"/>
      <c r="D76"/>
      <c r="E76"/>
      <c r="F76"/>
      <c r="G76"/>
      <c r="H76"/>
      <c r="I76"/>
      <c r="J76"/>
      <c r="K76"/>
      <c r="L76"/>
      <c r="M76"/>
      <c r="N76"/>
      <c r="O76"/>
    </row>
    <row r="77" spans="2:15" ht="15" x14ac:dyDescent="0.25">
      <c r="B77"/>
      <c r="C77"/>
      <c r="D77"/>
      <c r="E77"/>
      <c r="F77"/>
      <c r="G77"/>
      <c r="H77"/>
      <c r="I77"/>
      <c r="J77"/>
      <c r="K77"/>
      <c r="L77"/>
      <c r="M77"/>
      <c r="N77"/>
      <c r="O77"/>
    </row>
    <row r="78" spans="2:15" ht="15" x14ac:dyDescent="0.25">
      <c r="B78"/>
      <c r="C78"/>
      <c r="D78"/>
      <c r="E78"/>
      <c r="F78"/>
      <c r="G78"/>
      <c r="H78"/>
      <c r="I78"/>
      <c r="J78"/>
      <c r="K78"/>
      <c r="L78"/>
      <c r="M78"/>
      <c r="N78"/>
      <c r="O78"/>
    </row>
    <row r="79" spans="2:15" ht="15" x14ac:dyDescent="0.25">
      <c r="B79"/>
      <c r="C79"/>
      <c r="D79"/>
      <c r="E79"/>
      <c r="F79"/>
      <c r="G79"/>
      <c r="H79"/>
      <c r="I79"/>
      <c r="J79"/>
      <c r="K79"/>
      <c r="L79"/>
      <c r="M79"/>
      <c r="N79"/>
      <c r="O79"/>
    </row>
    <row r="80" spans="2:15" ht="15" x14ac:dyDescent="0.25">
      <c r="B80"/>
      <c r="C80"/>
      <c r="D80"/>
      <c r="E80"/>
      <c r="F80"/>
      <c r="G80"/>
      <c r="H80"/>
      <c r="I80"/>
      <c r="J80"/>
      <c r="K80"/>
      <c r="L80"/>
      <c r="M80"/>
      <c r="N80"/>
      <c r="O80"/>
    </row>
    <row r="81" spans="2:15" ht="15" x14ac:dyDescent="0.25">
      <c r="B81"/>
      <c r="C81"/>
      <c r="D81"/>
      <c r="E81"/>
      <c r="F81"/>
      <c r="G81"/>
      <c r="H81"/>
      <c r="I81"/>
      <c r="J81"/>
      <c r="K81"/>
      <c r="L81"/>
      <c r="M81"/>
      <c r="N81"/>
      <c r="O81"/>
    </row>
    <row r="82" spans="2:15" ht="15" x14ac:dyDescent="0.25">
      <c r="B82"/>
      <c r="C82"/>
      <c r="D82"/>
      <c r="E82"/>
      <c r="F82"/>
      <c r="G82"/>
      <c r="H82"/>
      <c r="I82"/>
      <c r="J82"/>
      <c r="K82"/>
      <c r="L82"/>
      <c r="M82"/>
      <c r="N82"/>
      <c r="O82"/>
    </row>
    <row r="83" spans="2:15" ht="15" x14ac:dyDescent="0.25">
      <c r="B83"/>
      <c r="C83"/>
      <c r="D83"/>
      <c r="E83"/>
      <c r="F83"/>
      <c r="G83"/>
      <c r="H83"/>
      <c r="I83"/>
      <c r="J83"/>
      <c r="K83"/>
      <c r="L83"/>
      <c r="M83"/>
      <c r="N83"/>
      <c r="O83"/>
    </row>
    <row r="84" spans="2:15" ht="15" x14ac:dyDescent="0.25">
      <c r="B84"/>
      <c r="C84"/>
      <c r="D84"/>
      <c r="E84"/>
      <c r="F84"/>
      <c r="G84"/>
      <c r="H84"/>
      <c r="I84"/>
      <c r="J84"/>
      <c r="K84"/>
      <c r="L84"/>
      <c r="M84"/>
      <c r="N84"/>
      <c r="O84"/>
    </row>
    <row r="85" spans="2:15" ht="15" x14ac:dyDescent="0.25">
      <c r="B85"/>
      <c r="C85"/>
      <c r="D85"/>
      <c r="E85"/>
      <c r="F85"/>
      <c r="G85"/>
      <c r="H85"/>
      <c r="I85"/>
      <c r="J85"/>
      <c r="K85"/>
      <c r="L85"/>
      <c r="M85"/>
      <c r="N85"/>
      <c r="O85"/>
    </row>
    <row r="86" spans="2:15" ht="15" x14ac:dyDescent="0.25">
      <c r="B86"/>
      <c r="C86"/>
      <c r="D86"/>
      <c r="E86"/>
      <c r="F86"/>
      <c r="G86"/>
      <c r="H86"/>
      <c r="I86"/>
      <c r="J86"/>
      <c r="K86"/>
      <c r="L86"/>
      <c r="M86"/>
      <c r="N86"/>
      <c r="O86"/>
    </row>
    <row r="87" spans="2:15" ht="15" x14ac:dyDescent="0.25">
      <c r="B87"/>
      <c r="C87"/>
      <c r="D87"/>
      <c r="E87"/>
      <c r="F87"/>
      <c r="G87"/>
      <c r="H87"/>
      <c r="I87"/>
      <c r="J87"/>
      <c r="K87"/>
      <c r="L87"/>
      <c r="M87"/>
      <c r="N87"/>
      <c r="O87"/>
    </row>
    <row r="88" spans="2:15" ht="15" x14ac:dyDescent="0.25">
      <c r="B88"/>
      <c r="C88"/>
      <c r="D88"/>
      <c r="E88"/>
      <c r="F88"/>
      <c r="G88"/>
      <c r="H88"/>
      <c r="I88"/>
      <c r="J88"/>
      <c r="K88"/>
      <c r="L88"/>
      <c r="M88"/>
      <c r="N88"/>
      <c r="O88"/>
    </row>
    <row r="89" spans="2:15" ht="15" x14ac:dyDescent="0.25">
      <c r="B89"/>
      <c r="C89"/>
      <c r="D89"/>
      <c r="E89"/>
      <c r="F89"/>
      <c r="G89"/>
      <c r="H89"/>
      <c r="I89"/>
      <c r="J89"/>
      <c r="K89"/>
      <c r="L89"/>
      <c r="M89"/>
      <c r="N89"/>
      <c r="O89"/>
    </row>
    <row r="90" spans="2:15" ht="15" x14ac:dyDescent="0.25">
      <c r="B90"/>
      <c r="C90"/>
      <c r="D90"/>
      <c r="E90"/>
      <c r="F90"/>
      <c r="G90"/>
      <c r="H90"/>
      <c r="I90"/>
      <c r="J90"/>
      <c r="K90"/>
      <c r="L90"/>
      <c r="M90"/>
      <c r="N90"/>
      <c r="O90"/>
    </row>
    <row r="91" spans="2:15" ht="15" x14ac:dyDescent="0.25">
      <c r="B91"/>
      <c r="C91"/>
      <c r="D91"/>
      <c r="E91"/>
      <c r="F91"/>
      <c r="G91"/>
      <c r="H91"/>
      <c r="I91"/>
      <c r="J91"/>
      <c r="K91"/>
      <c r="L91"/>
      <c r="M91"/>
      <c r="N91"/>
      <c r="O91"/>
    </row>
    <row r="92" spans="2:15" ht="15" x14ac:dyDescent="0.25">
      <c r="B92"/>
      <c r="C92"/>
      <c r="D92"/>
      <c r="E92"/>
      <c r="F92"/>
      <c r="G92"/>
      <c r="H92"/>
      <c r="I92"/>
      <c r="J92"/>
      <c r="K92"/>
      <c r="L92"/>
      <c r="M92"/>
      <c r="N92"/>
      <c r="O92"/>
    </row>
    <row r="93" spans="2:15" ht="15" x14ac:dyDescent="0.25">
      <c r="B93"/>
      <c r="C93"/>
      <c r="D93"/>
      <c r="E93"/>
      <c r="F93"/>
      <c r="G93"/>
      <c r="H93"/>
      <c r="I93"/>
      <c r="J93"/>
      <c r="K93"/>
      <c r="L93"/>
      <c r="M93"/>
      <c r="N93"/>
      <c r="O93"/>
    </row>
    <row r="94" spans="2:15" ht="15" x14ac:dyDescent="0.25">
      <c r="B94"/>
      <c r="C94"/>
      <c r="D94"/>
      <c r="E94"/>
      <c r="F94"/>
      <c r="G94"/>
      <c r="H94"/>
      <c r="I94"/>
      <c r="J94"/>
      <c r="K94"/>
      <c r="L94"/>
      <c r="M94"/>
      <c r="N94"/>
      <c r="O94"/>
    </row>
    <row r="95" spans="2:15" ht="15" x14ac:dyDescent="0.25">
      <c r="B95"/>
      <c r="C95"/>
      <c r="D95"/>
      <c r="E95"/>
      <c r="F95"/>
      <c r="G95"/>
      <c r="H95"/>
      <c r="I95"/>
      <c r="J95"/>
      <c r="K95"/>
      <c r="L95"/>
      <c r="M95"/>
      <c r="N95"/>
      <c r="O95"/>
    </row>
    <row r="96" spans="2:15" ht="15" x14ac:dyDescent="0.25">
      <c r="B96"/>
      <c r="C96"/>
      <c r="D96"/>
      <c r="E96"/>
      <c r="F96"/>
      <c r="G96"/>
      <c r="H96"/>
      <c r="I96"/>
      <c r="J96"/>
      <c r="K96"/>
      <c r="L96"/>
      <c r="M96"/>
      <c r="N96"/>
      <c r="O96"/>
    </row>
    <row r="187" spans="2:2" x14ac:dyDescent="0.2">
      <c r="B187" s="217" t="s">
        <v>864</v>
      </c>
    </row>
    <row r="198" spans="2:2" ht="15" x14ac:dyDescent="0.25">
      <c r="B198" s="26" t="s">
        <v>864</v>
      </c>
    </row>
  </sheetData>
  <sheetProtection algorithmName="SHA-512" hashValue="fMA/lVmLBCwUH9defI1kmoIZvDTC6XNMm+5WgBvjw4a1oPMlKtpMS9bjK7vSyILoCLhMCRhkL95cyb0nJX25Ew==" saltValue="NaCIuxRxjCgHufUuNnUcxA==" spinCount="100000" sheet="1" objects="1" scenarios="1"/>
  <sortState ref="B33:C37">
    <sortCondition descending="1" ref="C33"/>
  </sortState>
  <mergeCells count="6">
    <mergeCell ref="A40:T41"/>
    <mergeCell ref="A1:T2"/>
    <mergeCell ref="B21:I26"/>
    <mergeCell ref="N6:S13"/>
    <mergeCell ref="B19:D19"/>
    <mergeCell ref="B37:D37"/>
  </mergeCells>
  <conditionalFormatting sqref="H6:H17 E30:E34">
    <cfRule type="cellIs" dxfId="34" priority="11" operator="greaterThan">
      <formula>0</formula>
    </cfRule>
    <cfRule type="cellIs" dxfId="33" priority="12" operator="lessThan">
      <formula>0</formula>
    </cfRule>
  </conditionalFormatting>
  <conditionalFormatting sqref="E36">
    <cfRule type="cellIs" dxfId="32" priority="9" operator="greaterThan">
      <formula>0</formula>
    </cfRule>
    <cfRule type="cellIs" dxfId="31" priority="10" operator="lessThanOrEqual">
      <formula>0</formula>
    </cfRule>
  </conditionalFormatting>
  <conditionalFormatting sqref="H18">
    <cfRule type="cellIs" dxfId="30" priority="7" operator="greaterThanOrEqual">
      <formula>0</formula>
    </cfRule>
    <cfRule type="cellIs" dxfId="29" priority="8" operator="lessThan">
      <formula>0</formula>
    </cfRule>
  </conditionalFormatting>
  <conditionalFormatting sqref="E35">
    <cfRule type="cellIs" dxfId="28" priority="5" operator="greaterThan">
      <formula>0</formula>
    </cfRule>
    <cfRule type="cellIs" dxfId="27" priority="6" operator="lessThanOrEqual">
      <formula>0</formula>
    </cfRule>
  </conditionalFormatting>
  <hyperlinks>
    <hyperlink ref="B198" r:id="rId1"/>
  </hyperlinks>
  <pageMargins left="0.7" right="0.7" top="0.75" bottom="0.75" header="0.3" footer="0.3"/>
  <pageSetup orientation="portrait" r:id="rId2"/>
  <ignoredErrors>
    <ignoredError sqref="C18:G18" formulaRange="1"/>
  </ignoredError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189"/>
  <sheetViews>
    <sheetView showGridLines="0" zoomScale="77" zoomScaleNormal="77" workbookViewId="0">
      <selection activeCell="B3" sqref="B3"/>
    </sheetView>
  </sheetViews>
  <sheetFormatPr baseColWidth="10" defaultColWidth="11.42578125" defaultRowHeight="14.25" x14ac:dyDescent="0.2"/>
  <cols>
    <col min="1" max="1" width="1.28515625" style="217" customWidth="1"/>
    <col min="2" max="2" width="34.85546875" style="217" customWidth="1"/>
    <col min="3" max="3" width="12.7109375" style="217" customWidth="1"/>
    <col min="4" max="5" width="14.5703125" style="217" customWidth="1"/>
    <col min="6" max="6" width="16.5703125" style="217" customWidth="1"/>
    <col min="7" max="11" width="14.28515625" style="217" customWidth="1"/>
    <col min="12" max="12" width="28.85546875" style="217" customWidth="1"/>
    <col min="13" max="13" width="15.140625" style="217" customWidth="1"/>
    <col min="14" max="14" width="11.42578125" style="217"/>
    <col min="15" max="15" width="14.42578125" style="217" customWidth="1"/>
    <col min="16" max="16" width="12.85546875" style="217" customWidth="1"/>
    <col min="17" max="17" width="9" style="217" customWidth="1"/>
    <col min="18" max="18" width="7.7109375" style="217" customWidth="1"/>
    <col min="19" max="16384" width="11.42578125" style="217"/>
  </cols>
  <sheetData>
    <row r="1" spans="1:20" ht="15" customHeight="1" x14ac:dyDescent="0.2">
      <c r="A1" s="608" t="s">
        <v>539</v>
      </c>
      <c r="B1" s="608"/>
      <c r="C1" s="608"/>
      <c r="D1" s="608"/>
      <c r="E1" s="608"/>
      <c r="F1" s="608"/>
      <c r="G1" s="608"/>
      <c r="H1" s="608"/>
      <c r="I1" s="608"/>
      <c r="J1" s="608"/>
      <c r="K1" s="608"/>
      <c r="L1" s="608"/>
      <c r="M1" s="608"/>
      <c r="N1" s="608"/>
      <c r="O1" s="608"/>
      <c r="P1" s="608"/>
      <c r="Q1" s="608"/>
      <c r="R1" s="608"/>
      <c r="S1" s="608"/>
      <c r="T1" s="608"/>
    </row>
    <row r="2" spans="1:20" ht="15" customHeight="1" x14ac:dyDescent="0.2">
      <c r="A2" s="608"/>
      <c r="B2" s="608"/>
      <c r="C2" s="608"/>
      <c r="D2" s="608"/>
      <c r="E2" s="608"/>
      <c r="F2" s="608"/>
      <c r="G2" s="608"/>
      <c r="H2" s="608"/>
      <c r="I2" s="608"/>
      <c r="J2" s="608"/>
      <c r="K2" s="608"/>
      <c r="L2" s="608"/>
      <c r="M2" s="608"/>
      <c r="N2" s="608"/>
      <c r="O2" s="608"/>
      <c r="P2" s="608"/>
      <c r="Q2" s="608"/>
      <c r="R2" s="608"/>
      <c r="S2" s="608"/>
      <c r="T2" s="608"/>
    </row>
    <row r="3" spans="1:20" x14ac:dyDescent="0.2">
      <c r="B3" s="219"/>
      <c r="L3" s="220" t="s">
        <v>4</v>
      </c>
      <c r="N3" s="428" t="s">
        <v>988</v>
      </c>
      <c r="O3" s="220"/>
      <c r="Q3" s="220"/>
    </row>
    <row r="4" spans="1:20" x14ac:dyDescent="0.2">
      <c r="B4" s="219"/>
      <c r="N4" s="220"/>
      <c r="O4" s="220"/>
      <c r="P4" s="220"/>
      <c r="Q4" s="220"/>
    </row>
    <row r="5" spans="1:20" ht="15" customHeight="1" x14ac:dyDescent="0.2">
      <c r="B5" s="812" t="s">
        <v>1017</v>
      </c>
      <c r="C5" s="812"/>
      <c r="D5" s="812"/>
      <c r="E5" s="812"/>
      <c r="F5" s="812"/>
      <c r="G5" s="812"/>
      <c r="H5" s="812"/>
      <c r="I5" s="812"/>
      <c r="J5" s="429"/>
      <c r="K5" s="429"/>
      <c r="N5" s="220"/>
      <c r="O5" s="220"/>
      <c r="P5" s="220"/>
      <c r="Q5" s="220"/>
    </row>
    <row r="6" spans="1:20" x14ac:dyDescent="0.2">
      <c r="B6" s="812"/>
      <c r="C6" s="812"/>
      <c r="D6" s="812"/>
      <c r="E6" s="812"/>
      <c r="F6" s="812"/>
      <c r="G6" s="812"/>
      <c r="H6" s="812"/>
      <c r="I6" s="812"/>
      <c r="J6" s="429"/>
      <c r="K6" s="429"/>
      <c r="N6" s="220"/>
      <c r="O6" s="220"/>
      <c r="P6" s="220"/>
      <c r="Q6" s="220"/>
    </row>
    <row r="7" spans="1:20" x14ac:dyDescent="0.2">
      <c r="B7" s="812"/>
      <c r="C7" s="812"/>
      <c r="D7" s="812"/>
      <c r="E7" s="812"/>
      <c r="F7" s="812"/>
      <c r="G7" s="812"/>
      <c r="H7" s="812"/>
      <c r="I7" s="812"/>
      <c r="J7" s="429"/>
      <c r="K7" s="429"/>
      <c r="N7" s="220"/>
      <c r="O7" s="220"/>
      <c r="P7" s="220"/>
      <c r="Q7" s="220"/>
    </row>
    <row r="8" spans="1:20" x14ac:dyDescent="0.2">
      <c r="B8" s="812"/>
      <c r="C8" s="812"/>
      <c r="D8" s="812"/>
      <c r="E8" s="812"/>
      <c r="F8" s="812"/>
      <c r="G8" s="812"/>
      <c r="H8" s="812"/>
      <c r="I8" s="812"/>
      <c r="J8" s="429"/>
      <c r="K8" s="429"/>
      <c r="N8" s="220"/>
      <c r="O8" s="220"/>
      <c r="P8" s="220"/>
      <c r="Q8" s="220"/>
    </row>
    <row r="9" spans="1:20" x14ac:dyDescent="0.2">
      <c r="B9" s="812"/>
      <c r="C9" s="812"/>
      <c r="D9" s="812"/>
      <c r="E9" s="812"/>
      <c r="F9" s="812"/>
      <c r="G9" s="812"/>
      <c r="H9" s="812"/>
      <c r="I9" s="812"/>
      <c r="J9" s="429"/>
      <c r="K9" s="429"/>
      <c r="N9" s="220"/>
      <c r="O9" s="220"/>
      <c r="P9" s="220"/>
      <c r="Q9" s="220"/>
    </row>
    <row r="10" spans="1:20" x14ac:dyDescent="0.2">
      <c r="B10" s="812"/>
      <c r="C10" s="812"/>
      <c r="D10" s="812"/>
      <c r="E10" s="812"/>
      <c r="F10" s="812"/>
      <c r="G10" s="812"/>
      <c r="H10" s="812"/>
      <c r="I10" s="812"/>
      <c r="J10" s="429"/>
      <c r="K10" s="429"/>
      <c r="N10" s="220"/>
      <c r="O10" s="220"/>
      <c r="P10" s="220"/>
      <c r="Q10" s="220"/>
    </row>
    <row r="11" spans="1:20" x14ac:dyDescent="0.2">
      <c r="B11" s="812"/>
      <c r="C11" s="812"/>
      <c r="D11" s="812"/>
      <c r="E11" s="812"/>
      <c r="F11" s="812"/>
      <c r="G11" s="812"/>
      <c r="H11" s="812"/>
      <c r="I11" s="812"/>
      <c r="J11" s="429"/>
      <c r="K11" s="429"/>
      <c r="N11" s="220"/>
      <c r="O11" s="220"/>
      <c r="P11" s="220"/>
      <c r="Q11" s="220"/>
    </row>
    <row r="12" spans="1:20" ht="21" customHeight="1" x14ac:dyDescent="0.2">
      <c r="B12" s="812"/>
      <c r="C12" s="812"/>
      <c r="D12" s="812"/>
      <c r="E12" s="812"/>
      <c r="F12" s="812"/>
      <c r="G12" s="812"/>
      <c r="H12" s="812"/>
      <c r="I12" s="812"/>
      <c r="J12" s="429"/>
      <c r="K12" s="429"/>
      <c r="N12" s="220"/>
      <c r="O12" s="220"/>
      <c r="P12" s="220"/>
      <c r="Q12" s="220"/>
    </row>
    <row r="13" spans="1:20" ht="21" customHeight="1" x14ac:dyDescent="0.2">
      <c r="B13" s="812"/>
      <c r="C13" s="812"/>
      <c r="D13" s="812"/>
      <c r="E13" s="812"/>
      <c r="F13" s="812"/>
      <c r="G13" s="812"/>
      <c r="H13" s="812"/>
      <c r="I13" s="812"/>
      <c r="J13" s="429"/>
      <c r="K13" s="429"/>
      <c r="N13" s="220"/>
      <c r="O13" s="220"/>
      <c r="P13" s="220"/>
      <c r="Q13" s="220"/>
    </row>
    <row r="14" spans="1:20" ht="21" customHeight="1" x14ac:dyDescent="0.2">
      <c r="B14" s="812"/>
      <c r="C14" s="812"/>
      <c r="D14" s="812"/>
      <c r="E14" s="812"/>
      <c r="F14" s="812"/>
      <c r="G14" s="812"/>
      <c r="H14" s="812"/>
      <c r="I14" s="812"/>
      <c r="J14" s="429"/>
      <c r="K14" s="429"/>
      <c r="N14" s="220"/>
      <c r="O14" s="220"/>
      <c r="P14" s="220"/>
      <c r="Q14" s="220"/>
    </row>
    <row r="15" spans="1:20" ht="21" customHeight="1" x14ac:dyDescent="0.2">
      <c r="B15" s="812"/>
      <c r="C15" s="812"/>
      <c r="D15" s="812"/>
      <c r="E15" s="812"/>
      <c r="F15" s="812"/>
      <c r="G15" s="812"/>
      <c r="H15" s="812"/>
      <c r="I15" s="812"/>
      <c r="J15" s="429"/>
      <c r="K15" s="429"/>
      <c r="N15" s="220"/>
      <c r="O15" s="220"/>
      <c r="P15" s="220"/>
      <c r="Q15" s="220"/>
    </row>
    <row r="16" spans="1:20" ht="21" customHeight="1" x14ac:dyDescent="0.2">
      <c r="B16" s="812"/>
      <c r="C16" s="812"/>
      <c r="D16" s="812"/>
      <c r="E16" s="812"/>
      <c r="F16" s="812"/>
      <c r="G16" s="812"/>
      <c r="H16" s="812"/>
      <c r="I16" s="812"/>
      <c r="J16" s="429"/>
      <c r="K16" s="429"/>
      <c r="N16" s="220"/>
      <c r="O16" s="220"/>
      <c r="P16" s="220"/>
      <c r="Q16" s="220"/>
    </row>
    <row r="17" spans="2:17" ht="21" customHeight="1" x14ac:dyDescent="0.2">
      <c r="B17" s="812"/>
      <c r="C17" s="812"/>
      <c r="D17" s="812"/>
      <c r="E17" s="812"/>
      <c r="F17" s="812"/>
      <c r="G17" s="812"/>
      <c r="H17" s="812"/>
      <c r="I17" s="812"/>
      <c r="J17" s="429"/>
      <c r="K17" s="429"/>
      <c r="N17" s="220"/>
      <c r="O17" s="220"/>
      <c r="P17" s="220"/>
      <c r="Q17" s="220"/>
    </row>
    <row r="18" spans="2:17" ht="21" customHeight="1" x14ac:dyDescent="0.2">
      <c r="B18" s="812"/>
      <c r="C18" s="812"/>
      <c r="D18" s="812"/>
      <c r="E18" s="812"/>
      <c r="F18" s="812"/>
      <c r="G18" s="812"/>
      <c r="H18" s="812"/>
      <c r="I18" s="812"/>
      <c r="J18" s="429"/>
      <c r="K18" s="429"/>
      <c r="N18" s="220"/>
      <c r="O18" s="220"/>
      <c r="P18" s="220"/>
      <c r="Q18" s="220"/>
    </row>
    <row r="19" spans="2:17" ht="21" customHeight="1" x14ac:dyDescent="0.2">
      <c r="B19" s="812"/>
      <c r="C19" s="812"/>
      <c r="D19" s="812"/>
      <c r="E19" s="812"/>
      <c r="F19" s="812"/>
      <c r="G19" s="812"/>
      <c r="H19" s="812"/>
      <c r="I19" s="812"/>
      <c r="J19" s="429"/>
      <c r="K19" s="429"/>
      <c r="N19" s="220"/>
      <c r="O19" s="220"/>
      <c r="P19" s="220"/>
      <c r="Q19" s="220"/>
    </row>
    <row r="20" spans="2:17" x14ac:dyDescent="0.2">
      <c r="B20" s="219"/>
      <c r="N20" s="220"/>
      <c r="O20" s="220"/>
      <c r="P20" s="220"/>
      <c r="Q20" s="220"/>
    </row>
    <row r="21" spans="2:17" ht="24" customHeight="1" x14ac:dyDescent="0.2">
      <c r="B21" s="710" t="s">
        <v>1006</v>
      </c>
      <c r="C21" s="700">
        <v>2022</v>
      </c>
      <c r="D21" s="700">
        <v>2023</v>
      </c>
      <c r="E21" s="700" t="s">
        <v>931</v>
      </c>
      <c r="F21" s="700" t="s">
        <v>540</v>
      </c>
    </row>
    <row r="22" spans="2:17" ht="24" customHeight="1" thickBot="1" x14ac:dyDescent="0.25">
      <c r="B22" s="711"/>
      <c r="C22" s="772"/>
      <c r="D22" s="772"/>
      <c r="E22" s="772"/>
      <c r="F22" s="772"/>
    </row>
    <row r="23" spans="2:17" ht="18" customHeight="1" x14ac:dyDescent="0.2">
      <c r="B23" s="430" t="s">
        <v>541</v>
      </c>
      <c r="C23" s="600">
        <v>668</v>
      </c>
      <c r="D23" s="423">
        <v>768</v>
      </c>
      <c r="E23" s="431">
        <f t="shared" ref="E23:E30" si="0">+(D23-C23)/C23</f>
        <v>0.1497005988023952</v>
      </c>
      <c r="F23" s="432">
        <f t="shared" ref="F23:F29" si="1">+D23/$D$30</f>
        <v>0.61341853035143767</v>
      </c>
    </row>
    <row r="24" spans="2:17" ht="15" x14ac:dyDescent="0.2">
      <c r="B24" s="433" t="s">
        <v>542</v>
      </c>
      <c r="C24" s="601">
        <v>240</v>
      </c>
      <c r="D24" s="348">
        <v>251</v>
      </c>
      <c r="E24" s="434">
        <f t="shared" si="0"/>
        <v>4.583333333333333E-2</v>
      </c>
      <c r="F24" s="435">
        <f t="shared" si="1"/>
        <v>0.20047923322683706</v>
      </c>
    </row>
    <row r="25" spans="2:17" ht="18" customHeight="1" x14ac:dyDescent="0.2">
      <c r="B25" s="433" t="s">
        <v>543</v>
      </c>
      <c r="C25" s="601">
        <v>99</v>
      </c>
      <c r="D25" s="348">
        <v>107</v>
      </c>
      <c r="E25" s="434">
        <f t="shared" si="0"/>
        <v>8.0808080808080815E-2</v>
      </c>
      <c r="F25" s="435">
        <f t="shared" si="1"/>
        <v>8.5463258785942492E-2</v>
      </c>
    </row>
    <row r="26" spans="2:17" ht="18" customHeight="1" x14ac:dyDescent="0.2">
      <c r="B26" s="433" t="s">
        <v>544</v>
      </c>
      <c r="C26" s="601">
        <v>52</v>
      </c>
      <c r="D26" s="348">
        <v>71</v>
      </c>
      <c r="E26" s="434">
        <f t="shared" si="0"/>
        <v>0.36538461538461536</v>
      </c>
      <c r="F26" s="435">
        <f t="shared" si="1"/>
        <v>5.6709265175718851E-2</v>
      </c>
    </row>
    <row r="27" spans="2:17" ht="27.75" customHeight="1" x14ac:dyDescent="0.2">
      <c r="B27" s="433" t="s">
        <v>545</v>
      </c>
      <c r="C27" s="601">
        <v>25</v>
      </c>
      <c r="D27" s="348">
        <v>20</v>
      </c>
      <c r="E27" s="434">
        <f t="shared" si="0"/>
        <v>-0.2</v>
      </c>
      <c r="F27" s="435">
        <f t="shared" si="1"/>
        <v>1.5974440894568689E-2</v>
      </c>
    </row>
    <row r="28" spans="2:17" ht="18" customHeight="1" x14ac:dyDescent="0.2">
      <c r="B28" s="433" t="s">
        <v>546</v>
      </c>
      <c r="C28" s="601">
        <f>11+7</f>
        <v>18</v>
      </c>
      <c r="D28" s="348">
        <f>11+4</f>
        <v>15</v>
      </c>
      <c r="E28" s="434">
        <f t="shared" si="0"/>
        <v>-0.16666666666666666</v>
      </c>
      <c r="F28" s="435">
        <f t="shared" si="1"/>
        <v>1.1980830670926517E-2</v>
      </c>
    </row>
    <row r="29" spans="2:17" ht="18" customHeight="1" x14ac:dyDescent="0.2">
      <c r="B29" s="433" t="s">
        <v>547</v>
      </c>
      <c r="C29" s="601">
        <v>34</v>
      </c>
      <c r="D29" s="348">
        <v>20</v>
      </c>
      <c r="E29" s="434">
        <f t="shared" si="0"/>
        <v>-0.41176470588235292</v>
      </c>
      <c r="F29" s="435">
        <f t="shared" si="1"/>
        <v>1.5974440894568689E-2</v>
      </c>
    </row>
    <row r="30" spans="2:17" ht="24.75" customHeight="1" x14ac:dyDescent="0.2">
      <c r="B30" s="436" t="s">
        <v>154</v>
      </c>
      <c r="C30" s="294">
        <f>SUM(C23:C29)</f>
        <v>1136</v>
      </c>
      <c r="D30" s="294">
        <f>SUM(D23:D29)</f>
        <v>1252</v>
      </c>
      <c r="E30" s="241">
        <f t="shared" si="0"/>
        <v>0.10211267605633803</v>
      </c>
      <c r="F30" s="241">
        <f>SUM(F23:F29)</f>
        <v>0.99999999999999989</v>
      </c>
    </row>
    <row r="31" spans="2:17" x14ac:dyDescent="0.2">
      <c r="B31" s="231" t="s">
        <v>548</v>
      </c>
    </row>
    <row r="32" spans="2:17" x14ac:dyDescent="0.2">
      <c r="B32" s="231"/>
      <c r="D32" s="289"/>
    </row>
    <row r="33" spans="2:17" x14ac:dyDescent="0.2">
      <c r="B33" s="318"/>
      <c r="D33" s="289"/>
      <c r="J33" s="289"/>
      <c r="N33" s="220"/>
      <c r="O33" s="220"/>
      <c r="P33" s="220"/>
      <c r="Q33" s="220"/>
    </row>
    <row r="34" spans="2:17" x14ac:dyDescent="0.2">
      <c r="B34" s="318"/>
      <c r="D34" s="289"/>
      <c r="J34" s="289"/>
      <c r="N34" s="220"/>
      <c r="O34" s="220"/>
      <c r="P34" s="220"/>
      <c r="Q34" s="220"/>
    </row>
    <row r="35" spans="2:17" ht="23.25" customHeight="1" x14ac:dyDescent="0.2">
      <c r="B35" s="613" t="s">
        <v>1007</v>
      </c>
      <c r="C35" s="700">
        <v>2022</v>
      </c>
      <c r="D35" s="700">
        <v>2023</v>
      </c>
      <c r="E35" s="700" t="s">
        <v>931</v>
      </c>
      <c r="F35" s="700" t="s">
        <v>540</v>
      </c>
      <c r="H35" s="289"/>
      <c r="L35" s="220"/>
      <c r="M35" s="220"/>
      <c r="N35" s="220"/>
      <c r="O35" s="220"/>
    </row>
    <row r="36" spans="2:17" ht="23.25" customHeight="1" thickBot="1" x14ac:dyDescent="0.25">
      <c r="B36" s="657"/>
      <c r="C36" s="772"/>
      <c r="D36" s="772"/>
      <c r="E36" s="772"/>
      <c r="F36" s="799"/>
      <c r="H36" s="289"/>
      <c r="L36" s="220"/>
      <c r="M36" s="220"/>
      <c r="N36" s="220"/>
      <c r="O36" s="220"/>
    </row>
    <row r="37" spans="2:17" ht="15" x14ac:dyDescent="0.2">
      <c r="B37" s="430" t="s">
        <v>541</v>
      </c>
      <c r="C37" s="600">
        <v>1403</v>
      </c>
      <c r="D37" s="423">
        <v>1730</v>
      </c>
      <c r="E37" s="431">
        <f t="shared" ref="E37:E42" si="2">+(D37-C37)/C37</f>
        <v>0.233071988595866</v>
      </c>
      <c r="F37" s="432">
        <f t="shared" ref="F37:F42" si="3">+D37/$D$43</f>
        <v>0.58983975451755877</v>
      </c>
      <c r="H37" s="289"/>
      <c r="L37" s="220"/>
      <c r="M37" s="220"/>
      <c r="N37" s="220"/>
      <c r="O37" s="220"/>
    </row>
    <row r="38" spans="2:17" ht="15" x14ac:dyDescent="0.2">
      <c r="B38" s="433" t="s">
        <v>542</v>
      </c>
      <c r="C38" s="601">
        <v>384</v>
      </c>
      <c r="D38" s="348">
        <v>496</v>
      </c>
      <c r="E38" s="434">
        <f t="shared" si="2"/>
        <v>0.29166666666666669</v>
      </c>
      <c r="F38" s="435">
        <f t="shared" si="3"/>
        <v>0.16911012615069895</v>
      </c>
      <c r="H38" s="289"/>
      <c r="L38" s="220"/>
      <c r="M38" s="220"/>
      <c r="N38" s="220"/>
      <c r="O38" s="220"/>
    </row>
    <row r="39" spans="2:17" ht="15" x14ac:dyDescent="0.2">
      <c r="B39" s="433" t="s">
        <v>543</v>
      </c>
      <c r="C39" s="601">
        <v>283</v>
      </c>
      <c r="D39" s="348">
        <v>283</v>
      </c>
      <c r="E39" s="434">
        <f t="shared" si="2"/>
        <v>0</v>
      </c>
      <c r="F39" s="435">
        <f t="shared" si="3"/>
        <v>9.648823729969315E-2</v>
      </c>
      <c r="H39" s="289"/>
      <c r="L39" s="220"/>
      <c r="M39" s="220"/>
      <c r="N39" s="220"/>
      <c r="O39" s="220"/>
    </row>
    <row r="40" spans="2:17" ht="15" x14ac:dyDescent="0.2">
      <c r="B40" s="433" t="s">
        <v>544</v>
      </c>
      <c r="C40" s="601">
        <v>199</v>
      </c>
      <c r="D40" s="348">
        <v>243</v>
      </c>
      <c r="E40" s="434">
        <f t="shared" si="2"/>
        <v>0.22110552763819097</v>
      </c>
      <c r="F40" s="435">
        <f t="shared" si="3"/>
        <v>8.2850323900443237E-2</v>
      </c>
      <c r="H40" s="289"/>
      <c r="L40" s="220"/>
      <c r="M40" s="220"/>
      <c r="N40" s="220"/>
      <c r="O40" s="220"/>
    </row>
    <row r="41" spans="2:17" ht="18" customHeight="1" x14ac:dyDescent="0.2">
      <c r="B41" s="433" t="s">
        <v>545</v>
      </c>
      <c r="C41" s="601">
        <v>17</v>
      </c>
      <c r="D41" s="348">
        <v>25</v>
      </c>
      <c r="E41" s="434">
        <f t="shared" si="2"/>
        <v>0.47058823529411764</v>
      </c>
      <c r="F41" s="435">
        <f t="shared" si="3"/>
        <v>8.523695874531197E-3</v>
      </c>
      <c r="H41" s="289"/>
      <c r="L41" s="220"/>
      <c r="M41" s="220"/>
      <c r="N41" s="220"/>
      <c r="O41" s="220"/>
    </row>
    <row r="42" spans="2:17" ht="15" x14ac:dyDescent="0.2">
      <c r="B42" s="433" t="s">
        <v>546</v>
      </c>
      <c r="C42" s="601">
        <f>116+8</f>
        <v>124</v>
      </c>
      <c r="D42" s="348">
        <f>142+14</f>
        <v>156</v>
      </c>
      <c r="E42" s="434">
        <f t="shared" si="2"/>
        <v>0.25806451612903225</v>
      </c>
      <c r="F42" s="435">
        <f t="shared" si="3"/>
        <v>5.318786225707467E-2</v>
      </c>
      <c r="H42" s="289"/>
      <c r="L42" s="220"/>
      <c r="M42" s="220"/>
      <c r="N42" s="220"/>
      <c r="O42" s="220"/>
    </row>
    <row r="43" spans="2:17" ht="25.5" customHeight="1" x14ac:dyDescent="0.2">
      <c r="B43" s="436" t="s">
        <v>154</v>
      </c>
      <c r="C43" s="294">
        <f>SUM(C37:C42)</f>
        <v>2410</v>
      </c>
      <c r="D43" s="294">
        <f>SUM(D37:D42)</f>
        <v>2933</v>
      </c>
      <c r="E43" s="241">
        <f t="shared" ref="E43" si="4">+(D43-C43)/C43</f>
        <v>0.21701244813278009</v>
      </c>
      <c r="F43" s="241">
        <f>SUM(F37:F42)</f>
        <v>1</v>
      </c>
      <c r="H43" s="289"/>
      <c r="L43" s="220"/>
      <c r="M43" s="220"/>
      <c r="N43" s="220"/>
      <c r="O43" s="220"/>
    </row>
    <row r="44" spans="2:17" x14ac:dyDescent="0.2">
      <c r="B44" s="231" t="s">
        <v>548</v>
      </c>
      <c r="C44" s="289"/>
      <c r="D44" s="289"/>
      <c r="J44" s="289"/>
      <c r="N44" s="220"/>
      <c r="O44" s="220"/>
      <c r="P44" s="220"/>
      <c r="Q44" s="220"/>
    </row>
    <row r="45" spans="2:17" x14ac:dyDescent="0.2">
      <c r="B45" s="231"/>
      <c r="C45" s="289"/>
      <c r="D45" s="289"/>
      <c r="J45" s="289"/>
      <c r="N45" s="220"/>
      <c r="O45" s="220"/>
      <c r="P45" s="220"/>
      <c r="Q45" s="220"/>
    </row>
    <row r="46" spans="2:17" x14ac:dyDescent="0.2">
      <c r="B46" s="318"/>
      <c r="D46" s="289"/>
      <c r="J46" s="289"/>
      <c r="N46" s="220"/>
      <c r="O46" s="220"/>
      <c r="P46" s="220"/>
      <c r="Q46" s="220"/>
    </row>
    <row r="47" spans="2:17" ht="18.75" customHeight="1" x14ac:dyDescent="0.2">
      <c r="B47" s="700" t="s">
        <v>1004</v>
      </c>
      <c r="C47" s="700">
        <v>2022</v>
      </c>
      <c r="D47" s="700">
        <v>2023</v>
      </c>
      <c r="E47" s="700" t="s">
        <v>931</v>
      </c>
      <c r="F47" s="700" t="s">
        <v>540</v>
      </c>
      <c r="H47" s="289"/>
    </row>
    <row r="48" spans="2:17" ht="15" thickBot="1" x14ac:dyDescent="0.25">
      <c r="B48" s="772"/>
      <c r="C48" s="772"/>
      <c r="D48" s="772"/>
      <c r="E48" s="772"/>
      <c r="F48" s="799"/>
    </row>
    <row r="49" spans="2:16" ht="15" x14ac:dyDescent="0.2">
      <c r="B49" s="430" t="s">
        <v>549</v>
      </c>
      <c r="C49" s="423">
        <v>213</v>
      </c>
      <c r="D49" s="423">
        <v>236</v>
      </c>
      <c r="E49" s="431">
        <f>+(D49-C49)/C49</f>
        <v>0.107981220657277</v>
      </c>
      <c r="F49" s="432">
        <f>+D49/$D$30</f>
        <v>0.18849840255591055</v>
      </c>
    </row>
    <row r="50" spans="2:16" ht="15" customHeight="1" x14ac:dyDescent="0.2">
      <c r="B50" s="433" t="s">
        <v>550</v>
      </c>
      <c r="C50" s="348">
        <v>197</v>
      </c>
      <c r="D50" s="348">
        <v>206</v>
      </c>
      <c r="E50" s="434">
        <f>+(D50-C50)/C50</f>
        <v>4.5685279187817257E-2</v>
      </c>
      <c r="F50" s="435">
        <f>+D50/$D$30</f>
        <v>0.16453674121405751</v>
      </c>
    </row>
    <row r="51" spans="2:16" ht="20.25" customHeight="1" x14ac:dyDescent="0.2">
      <c r="B51" s="433" t="s">
        <v>551</v>
      </c>
      <c r="C51" s="348">
        <v>123</v>
      </c>
      <c r="D51" s="348">
        <v>150</v>
      </c>
      <c r="E51" s="434">
        <f t="shared" ref="E51:E60" si="5">+(D51-C51)/C51</f>
        <v>0.21951219512195122</v>
      </c>
      <c r="F51" s="435">
        <f t="shared" ref="F51:F60" si="6">+D51/$D$30</f>
        <v>0.11980830670926518</v>
      </c>
    </row>
    <row r="52" spans="2:16" ht="15" x14ac:dyDescent="0.2">
      <c r="B52" s="433" t="s">
        <v>26</v>
      </c>
      <c r="C52" s="348">
        <v>116</v>
      </c>
      <c r="D52" s="348">
        <v>145</v>
      </c>
      <c r="E52" s="434">
        <f t="shared" si="5"/>
        <v>0.25</v>
      </c>
      <c r="F52" s="435">
        <f t="shared" si="6"/>
        <v>0.11581469648562301</v>
      </c>
    </row>
    <row r="53" spans="2:16" ht="15" x14ac:dyDescent="0.2">
      <c r="B53" s="433" t="s">
        <v>36</v>
      </c>
      <c r="C53" s="348">
        <v>94</v>
      </c>
      <c r="D53" s="348">
        <v>98</v>
      </c>
      <c r="E53" s="434">
        <f t="shared" si="5"/>
        <v>4.2553191489361701E-2</v>
      </c>
      <c r="F53" s="435">
        <f t="shared" si="6"/>
        <v>7.8274760383386585E-2</v>
      </c>
    </row>
    <row r="54" spans="2:16" ht="15" x14ac:dyDescent="0.2">
      <c r="B54" s="433" t="s">
        <v>28</v>
      </c>
      <c r="C54" s="348">
        <v>83</v>
      </c>
      <c r="D54" s="348">
        <v>88</v>
      </c>
      <c r="E54" s="434">
        <f t="shared" si="5"/>
        <v>6.0240963855421686E-2</v>
      </c>
      <c r="F54" s="435">
        <f t="shared" si="6"/>
        <v>7.0287539936102233E-2</v>
      </c>
    </row>
    <row r="55" spans="2:16" ht="15" x14ac:dyDescent="0.2">
      <c r="B55" s="433" t="s">
        <v>552</v>
      </c>
      <c r="C55" s="348">
        <v>70</v>
      </c>
      <c r="D55" s="348">
        <v>83</v>
      </c>
      <c r="E55" s="434">
        <f t="shared" si="5"/>
        <v>0.18571428571428572</v>
      </c>
      <c r="F55" s="435">
        <f t="shared" si="6"/>
        <v>6.6293929712460065E-2</v>
      </c>
    </row>
    <row r="56" spans="2:16" ht="15" x14ac:dyDescent="0.2">
      <c r="B56" s="433" t="s">
        <v>967</v>
      </c>
      <c r="C56" s="348">
        <v>72</v>
      </c>
      <c r="D56" s="348">
        <v>75</v>
      </c>
      <c r="E56" s="434">
        <f t="shared" si="5"/>
        <v>4.1666666666666664E-2</v>
      </c>
      <c r="F56" s="435">
        <f t="shared" si="6"/>
        <v>5.9904153354632589E-2</v>
      </c>
    </row>
    <row r="57" spans="2:16" ht="15" x14ac:dyDescent="0.2">
      <c r="B57" s="433" t="s">
        <v>933</v>
      </c>
      <c r="C57" s="348">
        <v>78</v>
      </c>
      <c r="D57" s="348">
        <v>72</v>
      </c>
      <c r="E57" s="434">
        <f t="shared" si="5"/>
        <v>-7.6923076923076927E-2</v>
      </c>
      <c r="F57" s="435">
        <f t="shared" si="6"/>
        <v>5.7507987220447282E-2</v>
      </c>
    </row>
    <row r="58" spans="2:16" ht="15" x14ac:dyDescent="0.2">
      <c r="B58" s="433" t="s">
        <v>932</v>
      </c>
      <c r="C58" s="348">
        <v>66</v>
      </c>
      <c r="D58" s="348">
        <v>70</v>
      </c>
      <c r="E58" s="434">
        <f t="shared" si="5"/>
        <v>6.0606060606060608E-2</v>
      </c>
      <c r="F58" s="435">
        <f t="shared" si="6"/>
        <v>5.5910543130990413E-2</v>
      </c>
      <c r="H58" s="289"/>
    </row>
    <row r="59" spans="2:16" ht="15" x14ac:dyDescent="0.2">
      <c r="B59" s="433" t="s">
        <v>1005</v>
      </c>
      <c r="C59" s="348">
        <v>76</v>
      </c>
      <c r="D59" s="348">
        <v>68</v>
      </c>
      <c r="E59" s="434">
        <f t="shared" si="5"/>
        <v>-0.10526315789473684</v>
      </c>
      <c r="F59" s="435">
        <f t="shared" si="6"/>
        <v>5.4313099041533544E-2</v>
      </c>
      <c r="H59" s="289"/>
    </row>
    <row r="60" spans="2:16" ht="15" x14ac:dyDescent="0.2">
      <c r="B60" s="433" t="s">
        <v>983</v>
      </c>
      <c r="C60" s="348">
        <v>71</v>
      </c>
      <c r="D60" s="348">
        <v>63</v>
      </c>
      <c r="E60" s="434">
        <f t="shared" si="5"/>
        <v>-0.11267605633802817</v>
      </c>
      <c r="F60" s="435">
        <f t="shared" si="6"/>
        <v>5.0319488817891375E-2</v>
      </c>
      <c r="H60" s="289"/>
    </row>
    <row r="61" spans="2:16" x14ac:dyDescent="0.2">
      <c r="B61" s="318"/>
      <c r="H61" s="289"/>
    </row>
    <row r="62" spans="2:16" x14ac:dyDescent="0.2">
      <c r="B62" s="318"/>
      <c r="D62" s="289"/>
      <c r="J62" s="289"/>
    </row>
    <row r="63" spans="2:16" ht="29.25" customHeight="1" x14ac:dyDescent="0.2">
      <c r="B63" s="700" t="s">
        <v>968</v>
      </c>
      <c r="C63" s="700">
        <v>2022</v>
      </c>
      <c r="D63" s="700">
        <v>2023</v>
      </c>
      <c r="E63" s="700" t="s">
        <v>931</v>
      </c>
      <c r="H63" s="289"/>
    </row>
    <row r="64" spans="2:16" ht="13.9" customHeight="1" thickBot="1" x14ac:dyDescent="0.25">
      <c r="B64" s="772"/>
      <c r="C64" s="772"/>
      <c r="D64" s="772"/>
      <c r="E64" s="772"/>
      <c r="F64" s="438"/>
      <c r="G64" s="438"/>
      <c r="H64" s="438"/>
      <c r="I64" s="438"/>
      <c r="J64" s="438"/>
      <c r="K64" s="438"/>
      <c r="L64" s="438"/>
      <c r="M64" s="438"/>
      <c r="N64" s="438"/>
      <c r="O64" s="438"/>
      <c r="P64" s="439"/>
    </row>
    <row r="65" spans="2:17" ht="15" customHeight="1" x14ac:dyDescent="0.2">
      <c r="B65" s="430" t="s">
        <v>934</v>
      </c>
      <c r="C65" s="423">
        <v>123</v>
      </c>
      <c r="D65" s="423">
        <v>150</v>
      </c>
      <c r="E65" s="431">
        <f>+(D65-C65)/C65</f>
        <v>0.21951219512195122</v>
      </c>
      <c r="F65" s="438"/>
      <c r="G65" s="438"/>
      <c r="H65" s="438"/>
      <c r="I65" s="438"/>
      <c r="J65" s="438"/>
      <c r="K65" s="438"/>
      <c r="L65" s="438"/>
      <c r="M65" s="438"/>
      <c r="N65" s="438"/>
      <c r="O65" s="438"/>
      <c r="P65" s="439"/>
    </row>
    <row r="66" spans="2:17" ht="21" customHeight="1" x14ac:dyDescent="0.2">
      <c r="B66" s="433" t="s">
        <v>40</v>
      </c>
      <c r="C66" s="348">
        <v>56</v>
      </c>
      <c r="D66" s="348">
        <v>83</v>
      </c>
      <c r="E66" s="434">
        <f>+(D66-C66)/C66</f>
        <v>0.48214285714285715</v>
      </c>
      <c r="I66" s="438"/>
      <c r="J66" s="438"/>
      <c r="K66" s="438"/>
      <c r="L66" s="438"/>
      <c r="M66" s="438"/>
      <c r="N66" s="438"/>
      <c r="O66" s="438"/>
      <c r="P66" s="439"/>
    </row>
    <row r="67" spans="2:17" ht="21" customHeight="1" x14ac:dyDescent="0.2">
      <c r="B67" s="433" t="s">
        <v>30</v>
      </c>
      <c r="C67" s="348">
        <v>53</v>
      </c>
      <c r="D67" s="348">
        <v>61</v>
      </c>
      <c r="E67" s="434">
        <f t="shared" ref="E67:E72" si="7">+(D67-C67)/C67</f>
        <v>0.15094339622641509</v>
      </c>
      <c r="I67" s="438"/>
      <c r="J67" s="438"/>
      <c r="K67" s="438"/>
      <c r="L67" s="438"/>
      <c r="M67" s="438"/>
      <c r="N67" s="438"/>
    </row>
    <row r="68" spans="2:17" ht="15" customHeight="1" x14ac:dyDescent="0.2">
      <c r="B68" s="433" t="s">
        <v>33</v>
      </c>
      <c r="C68" s="348">
        <v>53</v>
      </c>
      <c r="D68" s="348">
        <v>34</v>
      </c>
      <c r="E68" s="434">
        <f t="shared" si="7"/>
        <v>-0.35849056603773582</v>
      </c>
      <c r="I68" s="438"/>
      <c r="J68" s="438"/>
      <c r="K68" s="438"/>
      <c r="L68" s="438"/>
      <c r="M68" s="438"/>
      <c r="N68" s="438"/>
    </row>
    <row r="69" spans="2:17" ht="15" customHeight="1" x14ac:dyDescent="0.2">
      <c r="B69" s="433" t="s">
        <v>35</v>
      </c>
      <c r="C69" s="348">
        <v>39</v>
      </c>
      <c r="D69" s="348">
        <v>33</v>
      </c>
      <c r="E69" s="434">
        <f t="shared" si="7"/>
        <v>-0.15384615384615385</v>
      </c>
      <c r="I69" s="438"/>
      <c r="J69" s="438"/>
      <c r="K69" s="438"/>
      <c r="L69" s="438"/>
      <c r="M69" s="438"/>
      <c r="N69" s="438"/>
    </row>
    <row r="70" spans="2:17" ht="15" customHeight="1" x14ac:dyDescent="0.2">
      <c r="B70" s="433" t="s">
        <v>858</v>
      </c>
      <c r="C70" s="348">
        <v>35</v>
      </c>
      <c r="D70" s="348">
        <v>30</v>
      </c>
      <c r="E70" s="434">
        <f t="shared" si="7"/>
        <v>-0.14285714285714285</v>
      </c>
      <c r="I70" s="438"/>
      <c r="J70" s="438"/>
      <c r="K70" s="438"/>
    </row>
    <row r="71" spans="2:17" ht="15" customHeight="1" x14ac:dyDescent="0.2">
      <c r="B71" s="433" t="s">
        <v>969</v>
      </c>
      <c r="C71" s="348">
        <v>27</v>
      </c>
      <c r="D71" s="348">
        <v>26</v>
      </c>
      <c r="E71" s="434">
        <f t="shared" si="7"/>
        <v>-3.7037037037037035E-2</v>
      </c>
      <c r="I71" s="438"/>
      <c r="J71" s="438"/>
      <c r="K71" s="438"/>
    </row>
    <row r="72" spans="2:17" ht="15" customHeight="1" x14ac:dyDescent="0.2">
      <c r="B72" s="433" t="s">
        <v>198</v>
      </c>
      <c r="C72" s="348">
        <v>27</v>
      </c>
      <c r="D72" s="348">
        <v>26</v>
      </c>
      <c r="E72" s="434">
        <f t="shared" si="7"/>
        <v>-3.7037037037037035E-2</v>
      </c>
      <c r="I72" s="438"/>
      <c r="J72" s="438"/>
      <c r="K72" s="438"/>
    </row>
    <row r="73" spans="2:17" ht="15" customHeight="1" x14ac:dyDescent="0.2">
      <c r="K73" s="438"/>
      <c r="L73" s="438"/>
      <c r="M73" s="438"/>
    </row>
    <row r="74" spans="2:17" ht="15" customHeight="1" x14ac:dyDescent="0.2">
      <c r="K74" s="438"/>
      <c r="L74" s="438"/>
      <c r="M74" s="438"/>
    </row>
    <row r="75" spans="2:17" s="246" customFormat="1" ht="15" customHeight="1" x14ac:dyDescent="0.2">
      <c r="B75" s="810" t="s">
        <v>553</v>
      </c>
      <c r="C75" s="810"/>
      <c r="D75" s="810"/>
      <c r="E75" s="810"/>
      <c r="F75" s="810"/>
      <c r="G75" s="810"/>
      <c r="H75" s="810"/>
      <c r="I75" s="810"/>
      <c r="J75" s="810"/>
      <c r="K75" s="810"/>
      <c r="L75" s="810"/>
      <c r="M75" s="810"/>
      <c r="N75" s="810"/>
      <c r="O75" s="810"/>
      <c r="P75" s="810"/>
      <c r="Q75" s="810"/>
    </row>
    <row r="76" spans="2:17" s="246" customFormat="1" ht="15.75" customHeight="1" x14ac:dyDescent="0.2">
      <c r="B76" s="810"/>
      <c r="C76" s="810"/>
      <c r="D76" s="810"/>
      <c r="E76" s="810"/>
      <c r="F76" s="810"/>
      <c r="G76" s="810"/>
      <c r="H76" s="810"/>
      <c r="I76" s="810"/>
      <c r="J76" s="810"/>
      <c r="K76" s="810"/>
      <c r="L76" s="810"/>
      <c r="M76" s="810"/>
      <c r="N76" s="810"/>
      <c r="O76" s="810"/>
      <c r="P76" s="810"/>
      <c r="Q76" s="810"/>
    </row>
    <row r="77" spans="2:17" s="246" customFormat="1" ht="15" customHeight="1" thickBot="1" x14ac:dyDescent="0.25">
      <c r="B77" s="811"/>
      <c r="C77" s="811"/>
      <c r="D77" s="811"/>
      <c r="E77" s="811"/>
      <c r="F77" s="811"/>
      <c r="G77" s="811"/>
      <c r="H77" s="811"/>
      <c r="I77" s="811"/>
      <c r="J77" s="811"/>
      <c r="K77" s="811"/>
      <c r="L77" s="811"/>
      <c r="M77" s="811"/>
      <c r="N77" s="811"/>
      <c r="O77" s="811"/>
      <c r="P77" s="811"/>
      <c r="Q77" s="811"/>
    </row>
    <row r="78" spans="2:17" s="246" customFormat="1" x14ac:dyDescent="0.2">
      <c r="B78" s="217"/>
    </row>
    <row r="79" spans="2:17" s="246" customFormat="1" x14ac:dyDescent="0.2">
      <c r="B79" s="217"/>
    </row>
    <row r="80" spans="2:17" s="246" customFormat="1" ht="45" customHeight="1" x14ac:dyDescent="0.3">
      <c r="B80" s="808" t="s">
        <v>971</v>
      </c>
      <c r="C80" s="809"/>
      <c r="D80" s="809"/>
      <c r="E80" s="809"/>
      <c r="F80" s="440"/>
      <c r="G80" s="440"/>
      <c r="H80" s="440"/>
      <c r="I80" s="440"/>
      <c r="L80" s="808" t="s">
        <v>972</v>
      </c>
      <c r="M80" s="809"/>
      <c r="N80" s="809"/>
      <c r="O80" s="809"/>
    </row>
    <row r="81" spans="2:18" s="246" customFormat="1" ht="14.25" customHeight="1" x14ac:dyDescent="0.2">
      <c r="B81" s="613" t="s">
        <v>970</v>
      </c>
      <c r="C81" s="700">
        <v>2022</v>
      </c>
      <c r="D81" s="700">
        <v>2023</v>
      </c>
      <c r="E81" s="700" t="s">
        <v>931</v>
      </c>
      <c r="F81" s="584"/>
      <c r="G81" s="584"/>
      <c r="H81" s="584"/>
      <c r="I81" s="584"/>
      <c r="J81" s="584"/>
      <c r="K81" s="584"/>
      <c r="L81" s="613" t="s">
        <v>556</v>
      </c>
      <c r="M81" s="700">
        <v>2022</v>
      </c>
      <c r="N81" s="700">
        <v>2023</v>
      </c>
      <c r="O81" s="700" t="s">
        <v>931</v>
      </c>
    </row>
    <row r="82" spans="2:18" s="246" customFormat="1" ht="15" customHeight="1" thickBot="1" x14ac:dyDescent="0.25">
      <c r="B82" s="657"/>
      <c r="C82" s="799"/>
      <c r="D82" s="799"/>
      <c r="E82" s="772"/>
      <c r="F82" s="584"/>
      <c r="G82" s="584"/>
      <c r="H82" s="584"/>
      <c r="I82" s="584"/>
      <c r="J82" s="584"/>
      <c r="K82" s="584"/>
      <c r="L82" s="657"/>
      <c r="M82" s="799"/>
      <c r="N82" s="799"/>
      <c r="O82" s="772"/>
    </row>
    <row r="83" spans="2:18" s="246" customFormat="1" ht="15" x14ac:dyDescent="0.2">
      <c r="B83" s="430" t="s">
        <v>541</v>
      </c>
      <c r="C83" s="423">
        <v>119</v>
      </c>
      <c r="D83" s="423">
        <v>128</v>
      </c>
      <c r="E83" s="431">
        <f>+(D83-C83)/C83</f>
        <v>7.5630252100840331E-2</v>
      </c>
      <c r="F83" s="584"/>
      <c r="G83" s="584"/>
      <c r="H83" s="584"/>
      <c r="I83" s="584"/>
      <c r="J83" s="584"/>
      <c r="K83" s="584"/>
      <c r="L83" s="430" t="s">
        <v>541</v>
      </c>
      <c r="M83" s="423">
        <v>79</v>
      </c>
      <c r="N83" s="423">
        <v>110</v>
      </c>
      <c r="O83" s="431">
        <f>+(N83-M83)/M83</f>
        <v>0.39240506329113922</v>
      </c>
    </row>
    <row r="84" spans="2:18" s="246" customFormat="1" ht="15" x14ac:dyDescent="0.2">
      <c r="B84" s="433" t="s">
        <v>542</v>
      </c>
      <c r="C84" s="348">
        <v>31</v>
      </c>
      <c r="D84" s="348">
        <v>39</v>
      </c>
      <c r="E84" s="434">
        <f t="shared" ref="E84:E89" si="8">+(D84-C84)/C84</f>
        <v>0.25806451612903225</v>
      </c>
      <c r="G84" s="585">
        <f>D30</f>
        <v>1252</v>
      </c>
      <c r="H84" s="586">
        <v>1</v>
      </c>
      <c r="I84" s="584"/>
      <c r="J84" s="584"/>
      <c r="K84" s="584"/>
      <c r="L84" s="433" t="s">
        <v>543</v>
      </c>
      <c r="M84" s="348">
        <v>51</v>
      </c>
      <c r="N84" s="348">
        <v>18</v>
      </c>
      <c r="O84" s="434">
        <f t="shared" ref="O84:O89" si="9">+(N84-M84)/M84</f>
        <v>-0.6470588235294118</v>
      </c>
      <c r="Q84" s="585">
        <f>D43</f>
        <v>2933</v>
      </c>
      <c r="R84" s="585">
        <f>N89</f>
        <v>226</v>
      </c>
    </row>
    <row r="85" spans="2:18" s="246" customFormat="1" ht="15" x14ac:dyDescent="0.2">
      <c r="B85" s="433" t="s">
        <v>543</v>
      </c>
      <c r="C85" s="348">
        <v>21</v>
      </c>
      <c r="D85" s="348">
        <v>23</v>
      </c>
      <c r="E85" s="434">
        <f t="shared" si="8"/>
        <v>9.5238095238095233E-2</v>
      </c>
      <c r="G85" s="585">
        <f>D89</f>
        <v>218</v>
      </c>
      <c r="H85" s="586">
        <f>G85/G84</f>
        <v>0.17412140575079874</v>
      </c>
      <c r="I85" s="587">
        <f>H84-H85</f>
        <v>0.82587859424920129</v>
      </c>
      <c r="J85" s="584"/>
      <c r="K85" s="584"/>
      <c r="L85" s="433" t="s">
        <v>542</v>
      </c>
      <c r="M85" s="348">
        <v>14</v>
      </c>
      <c r="N85" s="348">
        <v>57</v>
      </c>
      <c r="O85" s="434">
        <f t="shared" si="9"/>
        <v>3.0714285714285716</v>
      </c>
      <c r="Q85" s="586">
        <f>1-R85</f>
        <v>0.92294578929423798</v>
      </c>
      <c r="R85" s="586">
        <f>R84/Q84</f>
        <v>7.7054210705762016E-2</v>
      </c>
    </row>
    <row r="86" spans="2:18" s="246" customFormat="1" ht="15" x14ac:dyDescent="0.2">
      <c r="B86" s="433" t="s">
        <v>544</v>
      </c>
      <c r="C86" s="348">
        <v>11</v>
      </c>
      <c r="D86" s="348">
        <v>17</v>
      </c>
      <c r="E86" s="434">
        <f t="shared" si="8"/>
        <v>0.54545454545454541</v>
      </c>
      <c r="F86" s="584"/>
      <c r="H86" s="584" t="s">
        <v>557</v>
      </c>
      <c r="I86" s="584" t="s">
        <v>558</v>
      </c>
      <c r="J86" s="584"/>
      <c r="K86" s="584"/>
      <c r="L86" s="433" t="s">
        <v>544</v>
      </c>
      <c r="M86" s="348">
        <v>6</v>
      </c>
      <c r="N86" s="348">
        <v>19</v>
      </c>
      <c r="O86" s="434">
        <f t="shared" si="9"/>
        <v>2.1666666666666665</v>
      </c>
      <c r="Q86" s="584" t="s">
        <v>558</v>
      </c>
      <c r="R86" s="584" t="s">
        <v>557</v>
      </c>
    </row>
    <row r="87" spans="2:18" s="246" customFormat="1" ht="15" x14ac:dyDescent="0.2">
      <c r="B87" s="433" t="s">
        <v>545</v>
      </c>
      <c r="C87" s="348">
        <v>6</v>
      </c>
      <c r="D87" s="348">
        <v>4</v>
      </c>
      <c r="E87" s="434">
        <f t="shared" si="8"/>
        <v>-0.33333333333333331</v>
      </c>
      <c r="F87" s="584"/>
      <c r="G87" s="584"/>
      <c r="H87" s="584"/>
      <c r="I87" s="584"/>
      <c r="J87" s="584"/>
      <c r="K87" s="584"/>
      <c r="L87" s="433" t="s">
        <v>545</v>
      </c>
      <c r="M87" s="348">
        <v>4</v>
      </c>
      <c r="N87" s="348">
        <v>12</v>
      </c>
      <c r="O87" s="434">
        <f t="shared" si="9"/>
        <v>2</v>
      </c>
      <c r="Q87" s="584"/>
      <c r="R87" s="584"/>
    </row>
    <row r="88" spans="2:18" s="246" customFormat="1" ht="15" x14ac:dyDescent="0.2">
      <c r="B88" s="433" t="s">
        <v>559</v>
      </c>
      <c r="C88" s="348">
        <v>2</v>
      </c>
      <c r="D88" s="348">
        <f>4+3</f>
        <v>7</v>
      </c>
      <c r="E88" s="434">
        <f t="shared" si="8"/>
        <v>2.5</v>
      </c>
      <c r="F88" s="584"/>
      <c r="G88" s="584"/>
      <c r="H88" s="584"/>
      <c r="I88" s="584"/>
      <c r="J88" s="584"/>
      <c r="K88" s="584"/>
      <c r="L88" s="433" t="s">
        <v>559</v>
      </c>
      <c r="M88" s="348">
        <v>16</v>
      </c>
      <c r="N88" s="348">
        <f>8+2</f>
        <v>10</v>
      </c>
      <c r="O88" s="434">
        <f t="shared" si="9"/>
        <v>-0.375</v>
      </c>
    </row>
    <row r="89" spans="2:18" s="246" customFormat="1" ht="18" x14ac:dyDescent="0.2">
      <c r="B89" s="443" t="s">
        <v>154</v>
      </c>
      <c r="C89" s="444">
        <f>SUM(C83:C88)</f>
        <v>190</v>
      </c>
      <c r="D89" s="444">
        <f>SUM(D83:D88)</f>
        <v>218</v>
      </c>
      <c r="E89" s="582">
        <f t="shared" si="8"/>
        <v>0.14736842105263157</v>
      </c>
      <c r="F89" s="584"/>
      <c r="G89" s="584"/>
      <c r="H89" s="584"/>
      <c r="I89" s="584"/>
      <c r="J89" s="584"/>
      <c r="K89" s="584"/>
      <c r="L89" s="443" t="s">
        <v>154</v>
      </c>
      <c r="M89" s="444">
        <f>SUM(M83:M88)</f>
        <v>170</v>
      </c>
      <c r="N89" s="444">
        <f>SUM(N83:N88)</f>
        <v>226</v>
      </c>
      <c r="O89" s="582">
        <f t="shared" si="9"/>
        <v>0.32941176470588235</v>
      </c>
    </row>
    <row r="90" spans="2:18" s="246" customFormat="1" x14ac:dyDescent="0.2">
      <c r="B90" s="445" t="s">
        <v>560</v>
      </c>
      <c r="F90" s="584"/>
      <c r="G90" s="584"/>
      <c r="H90" s="584"/>
      <c r="I90" s="584"/>
      <c r="J90" s="584"/>
      <c r="K90" s="584"/>
      <c r="L90" s="445" t="s">
        <v>560</v>
      </c>
    </row>
    <row r="91" spans="2:18" s="246" customFormat="1" x14ac:dyDescent="0.2">
      <c r="B91" s="217"/>
      <c r="F91" s="584"/>
      <c r="G91" s="584"/>
      <c r="H91" s="584"/>
      <c r="I91" s="584"/>
      <c r="J91" s="584"/>
      <c r="K91" s="584"/>
    </row>
    <row r="92" spans="2:18" s="246" customFormat="1" hidden="1" x14ac:dyDescent="0.2">
      <c r="B92" s="217"/>
      <c r="D92" s="583"/>
      <c r="F92" s="584"/>
      <c r="G92" s="584"/>
      <c r="H92" s="584"/>
      <c r="I92" s="584"/>
      <c r="J92" s="584"/>
      <c r="K92" s="584"/>
    </row>
    <row r="93" spans="2:18" s="246" customFormat="1" hidden="1" x14ac:dyDescent="0.2">
      <c r="B93" s="217"/>
    </row>
    <row r="94" spans="2:18" s="246" customFormat="1" hidden="1" x14ac:dyDescent="0.2">
      <c r="B94" s="217"/>
      <c r="D94" s="303"/>
    </row>
    <row r="95" spans="2:18" s="246" customFormat="1" ht="36" hidden="1" customHeight="1" thickBot="1" x14ac:dyDescent="0.35">
      <c r="B95" s="521" t="s">
        <v>561</v>
      </c>
      <c r="C95" s="521">
        <v>2021</v>
      </c>
      <c r="D95" s="521">
        <v>2022</v>
      </c>
      <c r="E95" s="588" t="s">
        <v>936</v>
      </c>
      <c r="F95" s="446" t="s">
        <v>562</v>
      </c>
      <c r="G95" s="440"/>
      <c r="H95" s="440"/>
      <c r="I95" s="440"/>
      <c r="J95" s="440"/>
      <c r="L95" s="513" t="s">
        <v>563</v>
      </c>
      <c r="M95" s="521">
        <v>2021</v>
      </c>
      <c r="N95" s="521">
        <v>2022</v>
      </c>
      <c r="O95" s="446" t="s">
        <v>562</v>
      </c>
    </row>
    <row r="96" spans="2:18" s="246" customFormat="1" ht="15" hidden="1" customHeight="1" thickBot="1" x14ac:dyDescent="0.25">
      <c r="B96" s="430" t="s">
        <v>564</v>
      </c>
      <c r="C96" s="423">
        <v>168</v>
      </c>
      <c r="D96" s="423">
        <v>247</v>
      </c>
      <c r="E96" s="431">
        <f>+(D96-C96)/C96</f>
        <v>0.47023809523809523</v>
      </c>
      <c r="F96" s="447">
        <f t="shared" ref="F96:F103" si="10">D96/$D$104</f>
        <v>0.49598393574297189</v>
      </c>
      <c r="L96" s="430" t="s">
        <v>23</v>
      </c>
      <c r="M96" s="423">
        <v>177</v>
      </c>
      <c r="N96" s="423" t="s">
        <v>506</v>
      </c>
      <c r="O96" s="414" t="s">
        <v>506</v>
      </c>
    </row>
    <row r="97" spans="2:15" s="246" customFormat="1" ht="15" hidden="1" customHeight="1" x14ac:dyDescent="0.2">
      <c r="B97" s="433" t="s">
        <v>565</v>
      </c>
      <c r="C97" s="348">
        <v>114</v>
      </c>
      <c r="D97" s="348">
        <v>160</v>
      </c>
      <c r="E97" s="434">
        <f>+(D97-C97)/C97</f>
        <v>0.40350877192982454</v>
      </c>
      <c r="F97" s="448">
        <f t="shared" si="10"/>
        <v>0.32128514056224899</v>
      </c>
      <c r="G97" s="309"/>
      <c r="H97" s="309"/>
      <c r="I97" s="309"/>
      <c r="J97" s="309"/>
      <c r="L97" s="433" t="s">
        <v>26</v>
      </c>
      <c r="M97" s="348">
        <v>122</v>
      </c>
      <c r="N97" s="348">
        <v>164</v>
      </c>
      <c r="O97" s="431">
        <f>N97/$N$102</f>
        <v>9.8498498498498496E-2</v>
      </c>
    </row>
    <row r="98" spans="2:15" s="246" customFormat="1" ht="15" hidden="1" x14ac:dyDescent="0.2">
      <c r="B98" s="433" t="s">
        <v>567</v>
      </c>
      <c r="C98" s="348">
        <v>13</v>
      </c>
      <c r="D98" s="348">
        <v>38</v>
      </c>
      <c r="E98" s="434">
        <f t="shared" ref="E98:E104" si="11">+(D98-C98)/C98</f>
        <v>1.9230769230769231</v>
      </c>
      <c r="F98" s="448">
        <f t="shared" si="10"/>
        <v>7.6305220883534142E-2</v>
      </c>
      <c r="G98" s="309"/>
      <c r="H98" s="309"/>
      <c r="I98" s="309"/>
      <c r="J98" s="309"/>
      <c r="L98" s="433" t="s">
        <v>34</v>
      </c>
      <c r="M98" s="348">
        <v>111</v>
      </c>
      <c r="N98" s="348">
        <v>143</v>
      </c>
      <c r="O98" s="434">
        <f t="shared" ref="O98:O101" si="12">N98/$N$102</f>
        <v>8.5885885885885888E-2</v>
      </c>
    </row>
    <row r="99" spans="2:15" s="246" customFormat="1" ht="15" hidden="1" customHeight="1" x14ac:dyDescent="0.2">
      <c r="B99" s="433" t="s">
        <v>566</v>
      </c>
      <c r="C99" s="348">
        <v>12</v>
      </c>
      <c r="D99" s="348">
        <v>19</v>
      </c>
      <c r="E99" s="434">
        <f t="shared" si="11"/>
        <v>0.58333333333333337</v>
      </c>
      <c r="F99" s="448">
        <f t="shared" si="10"/>
        <v>3.8152610441767071E-2</v>
      </c>
      <c r="G99" s="441">
        <v>1</v>
      </c>
      <c r="H99" s="309"/>
      <c r="I99" s="309"/>
      <c r="J99" s="309"/>
      <c r="L99" s="433" t="s">
        <v>36</v>
      </c>
      <c r="M99" s="348">
        <v>92</v>
      </c>
      <c r="N99" s="348">
        <v>108</v>
      </c>
      <c r="O99" s="434">
        <f t="shared" si="12"/>
        <v>6.4864864864864868E-2</v>
      </c>
    </row>
    <row r="100" spans="2:15" s="246" customFormat="1" ht="15" hidden="1" customHeight="1" x14ac:dyDescent="0.2">
      <c r="B100" s="433" t="s">
        <v>568</v>
      </c>
      <c r="C100" s="348">
        <v>12</v>
      </c>
      <c r="D100" s="348">
        <v>14</v>
      </c>
      <c r="E100" s="434">
        <f t="shared" si="11"/>
        <v>0.16666666666666666</v>
      </c>
      <c r="F100" s="448">
        <f t="shared" si="10"/>
        <v>2.8112449799196786E-2</v>
      </c>
      <c r="G100" s="441">
        <f>N86/N85</f>
        <v>0.33333333333333331</v>
      </c>
      <c r="H100" s="442">
        <f>G99-G100</f>
        <v>0.66666666666666674</v>
      </c>
      <c r="I100" s="309"/>
      <c r="J100" s="309"/>
      <c r="L100" s="433" t="s">
        <v>464</v>
      </c>
      <c r="M100" s="348">
        <v>77</v>
      </c>
      <c r="N100" s="348">
        <v>126</v>
      </c>
      <c r="O100" s="434">
        <f t="shared" si="12"/>
        <v>7.567567567567568E-2</v>
      </c>
    </row>
    <row r="101" spans="2:15" s="246" customFormat="1" ht="36" hidden="1" customHeight="1" x14ac:dyDescent="0.2">
      <c r="B101" s="433" t="s">
        <v>940</v>
      </c>
      <c r="C101" s="348">
        <v>9</v>
      </c>
      <c r="D101" s="348">
        <v>12</v>
      </c>
      <c r="E101" s="434">
        <f t="shared" si="11"/>
        <v>0.33333333333333331</v>
      </c>
      <c r="F101" s="448">
        <f t="shared" si="10"/>
        <v>2.4096385542168676E-2</v>
      </c>
      <c r="G101" s="309" t="s">
        <v>557</v>
      </c>
      <c r="H101" s="309" t="s">
        <v>558</v>
      </c>
      <c r="I101" s="309"/>
      <c r="J101" s="309"/>
      <c r="L101" s="433" t="s">
        <v>180</v>
      </c>
      <c r="M101" s="348">
        <v>597</v>
      </c>
      <c r="N101" s="348">
        <f>1665-541</f>
        <v>1124</v>
      </c>
      <c r="O101" s="434">
        <f t="shared" si="12"/>
        <v>0.67507507507507503</v>
      </c>
    </row>
    <row r="102" spans="2:15" s="246" customFormat="1" ht="18" hidden="1" customHeight="1" x14ac:dyDescent="0.25">
      <c r="B102" s="433" t="s">
        <v>569</v>
      </c>
      <c r="C102" s="348">
        <v>6</v>
      </c>
      <c r="D102" s="348">
        <v>7</v>
      </c>
      <c r="E102" s="434">
        <f t="shared" si="11"/>
        <v>0.16666666666666666</v>
      </c>
      <c r="F102" s="448">
        <f t="shared" si="10"/>
        <v>1.4056224899598393E-2</v>
      </c>
      <c r="G102" s="309"/>
      <c r="H102" s="309"/>
      <c r="I102" s="309"/>
      <c r="J102" s="309"/>
      <c r="L102" s="449" t="s">
        <v>154</v>
      </c>
      <c r="M102" s="294">
        <f>SUM(M96:M101)</f>
        <v>1176</v>
      </c>
      <c r="N102" s="294">
        <f>SUM(N96:N101)</f>
        <v>1665</v>
      </c>
      <c r="O102"/>
    </row>
    <row r="103" spans="2:15" s="246" customFormat="1" ht="15" hidden="1" customHeight="1" x14ac:dyDescent="0.2">
      <c r="B103" s="433" t="s">
        <v>935</v>
      </c>
      <c r="C103" s="348">
        <v>5</v>
      </c>
      <c r="D103" s="348">
        <v>1</v>
      </c>
      <c r="E103" s="434">
        <f t="shared" si="11"/>
        <v>-0.8</v>
      </c>
      <c r="F103" s="448">
        <f t="shared" si="10"/>
        <v>2.008032128514056E-3</v>
      </c>
      <c r="G103" s="309"/>
      <c r="H103" s="309"/>
      <c r="I103" s="309"/>
      <c r="J103" s="309"/>
      <c r="K103" s="309"/>
      <c r="L103" s="445" t="s">
        <v>937</v>
      </c>
    </row>
    <row r="104" spans="2:15" s="246" customFormat="1" ht="18" hidden="1" customHeight="1" x14ac:dyDescent="0.2">
      <c r="B104" s="443" t="s">
        <v>154</v>
      </c>
      <c r="C104" s="294">
        <f>SUM(C96:C103)</f>
        <v>339</v>
      </c>
      <c r="D104" s="294">
        <f>SUM(D96:D103)</f>
        <v>498</v>
      </c>
      <c r="E104" s="582">
        <f t="shared" si="11"/>
        <v>0.46902654867256638</v>
      </c>
      <c r="F104" s="217"/>
    </row>
    <row r="105" spans="2:15" s="246" customFormat="1" ht="14.25" hidden="1" customHeight="1" x14ac:dyDescent="0.2">
      <c r="B105" s="445" t="s">
        <v>570</v>
      </c>
    </row>
    <row r="106" spans="2:15" s="246" customFormat="1" ht="18.75" hidden="1" customHeight="1" x14ac:dyDescent="0.2">
      <c r="B106" s="445" t="s">
        <v>560</v>
      </c>
      <c r="I106" s="217"/>
      <c r="J106" s="217"/>
      <c r="K106" s="217"/>
      <c r="L106" s="217"/>
    </row>
    <row r="107" spans="2:15" s="246" customFormat="1" ht="18.75" hidden="1" customHeight="1" x14ac:dyDescent="0.2">
      <c r="B107" s="217"/>
      <c r="C107" s="217"/>
      <c r="D107" s="217"/>
      <c r="I107" s="217"/>
      <c r="J107" s="217"/>
      <c r="K107" s="217"/>
      <c r="L107" s="217"/>
    </row>
    <row r="108" spans="2:15" s="246" customFormat="1" ht="15" hidden="1" customHeight="1" x14ac:dyDescent="0.2">
      <c r="B108" s="217"/>
    </row>
    <row r="109" spans="2:15" s="246" customFormat="1" ht="21" hidden="1" customHeight="1" x14ac:dyDescent="0.2">
      <c r="B109" s="613" t="s">
        <v>494</v>
      </c>
      <c r="C109" s="613" t="s">
        <v>571</v>
      </c>
      <c r="D109" s="613" t="s">
        <v>572</v>
      </c>
      <c r="E109" s="613" t="s">
        <v>573</v>
      </c>
      <c r="F109" s="613" t="s">
        <v>44</v>
      </c>
    </row>
    <row r="110" spans="2:15" s="246" customFormat="1" ht="21" hidden="1" customHeight="1" thickBot="1" x14ac:dyDescent="0.25">
      <c r="B110" s="657">
        <v>2016</v>
      </c>
      <c r="C110" s="657"/>
      <c r="D110" s="657"/>
      <c r="E110" s="657"/>
      <c r="F110" s="657"/>
    </row>
    <row r="111" spans="2:15" s="246" customFormat="1" ht="17.25" hidden="1" customHeight="1" x14ac:dyDescent="0.2">
      <c r="B111" s="450">
        <v>2017</v>
      </c>
      <c r="C111" s="423">
        <v>971</v>
      </c>
      <c r="D111" s="423">
        <v>2699</v>
      </c>
      <c r="E111" s="423">
        <f>C111+D111</f>
        <v>3670</v>
      </c>
      <c r="F111" s="447"/>
    </row>
    <row r="112" spans="2:15" s="246" customFormat="1" ht="18" hidden="1" customHeight="1" x14ac:dyDescent="0.2">
      <c r="B112" s="451">
        <v>2018</v>
      </c>
      <c r="C112" s="348">
        <v>949</v>
      </c>
      <c r="D112" s="348">
        <v>2819</v>
      </c>
      <c r="E112" s="348">
        <f t="shared" ref="E112:E115" si="13">C112+D112</f>
        <v>3768</v>
      </c>
      <c r="F112" s="448">
        <f>(E112-E111)/E111</f>
        <v>2.6702997275204358E-2</v>
      </c>
    </row>
    <row r="113" spans="2:12" s="246" customFormat="1" ht="15" hidden="1" customHeight="1" x14ac:dyDescent="0.2">
      <c r="B113" s="451">
        <v>2019</v>
      </c>
      <c r="C113" s="348">
        <v>1020</v>
      </c>
      <c r="D113" s="348">
        <v>2535</v>
      </c>
      <c r="E113" s="348">
        <f t="shared" si="13"/>
        <v>3555</v>
      </c>
      <c r="F113" s="448">
        <f t="shared" ref="F113:F115" si="14">(E113-E112)/E112</f>
        <v>-5.6528662420382167E-2</v>
      </c>
    </row>
    <row r="114" spans="2:12" s="246" customFormat="1" ht="15" hidden="1" customHeight="1" x14ac:dyDescent="0.2">
      <c r="B114" s="451">
        <v>2020</v>
      </c>
      <c r="C114" s="348">
        <v>797</v>
      </c>
      <c r="D114" s="348">
        <v>1217</v>
      </c>
      <c r="E114" s="348">
        <f t="shared" si="13"/>
        <v>2014</v>
      </c>
      <c r="F114" s="448">
        <f t="shared" si="14"/>
        <v>-0.43347398030942336</v>
      </c>
    </row>
    <row r="115" spans="2:12" s="246" customFormat="1" ht="15" hidden="1" customHeight="1" x14ac:dyDescent="0.2">
      <c r="B115" s="451">
        <v>2021</v>
      </c>
      <c r="C115" s="348">
        <v>1176</v>
      </c>
      <c r="D115" s="348">
        <v>1738</v>
      </c>
      <c r="E115" s="348">
        <f t="shared" si="13"/>
        <v>2914</v>
      </c>
      <c r="F115" s="448">
        <f t="shared" si="14"/>
        <v>0.44687189672293942</v>
      </c>
    </row>
    <row r="116" spans="2:12" s="246" customFormat="1" ht="14.25" hidden="1" customHeight="1" x14ac:dyDescent="0.2">
      <c r="B116" s="217"/>
    </row>
    <row r="117" spans="2:12" s="246" customFormat="1" ht="14.25" hidden="1" customHeight="1" x14ac:dyDescent="0.2">
      <c r="B117" s="217"/>
    </row>
    <row r="118" spans="2:12" s="246" customFormat="1" ht="27.75" hidden="1" customHeight="1" thickBot="1" x14ac:dyDescent="0.25">
      <c r="B118" s="613" t="s">
        <v>574</v>
      </c>
      <c r="C118" s="613"/>
      <c r="D118" s="217"/>
      <c r="I118" s="217"/>
      <c r="J118" s="217"/>
      <c r="K118" s="217"/>
      <c r="L118" s="217"/>
    </row>
    <row r="119" spans="2:12" s="246" customFormat="1" ht="15" hidden="1" customHeight="1" x14ac:dyDescent="0.2">
      <c r="B119" s="430" t="s">
        <v>575</v>
      </c>
      <c r="C119" s="423">
        <v>172</v>
      </c>
      <c r="D119" s="217"/>
      <c r="I119" s="217"/>
      <c r="J119" s="217"/>
      <c r="K119" s="217"/>
      <c r="L119" s="217"/>
    </row>
    <row r="120" spans="2:12" s="246" customFormat="1" ht="15" hidden="1" customHeight="1" x14ac:dyDescent="0.2">
      <c r="B120" s="433" t="s">
        <v>576</v>
      </c>
      <c r="C120" s="348">
        <v>156</v>
      </c>
      <c r="D120" s="217"/>
      <c r="I120" s="217"/>
      <c r="J120" s="217"/>
      <c r="K120" s="217"/>
      <c r="L120" s="217"/>
    </row>
    <row r="121" spans="2:12" s="246" customFormat="1" ht="15" hidden="1" customHeight="1" x14ac:dyDescent="0.2">
      <c r="B121" s="433" t="s">
        <v>577</v>
      </c>
      <c r="C121" s="348">
        <v>161</v>
      </c>
      <c r="D121" s="217"/>
      <c r="I121" s="217"/>
      <c r="J121" s="217"/>
      <c r="K121" s="217"/>
      <c r="L121" s="217"/>
    </row>
    <row r="122" spans="2:12" s="246" customFormat="1" ht="15" hidden="1" customHeight="1" x14ac:dyDescent="0.2">
      <c r="B122" s="433" t="s">
        <v>578</v>
      </c>
      <c r="C122" s="348">
        <v>167</v>
      </c>
      <c r="D122" s="217"/>
      <c r="I122" s="217"/>
      <c r="J122" s="217"/>
      <c r="K122" s="217"/>
      <c r="L122" s="217"/>
    </row>
    <row r="123" spans="2:12" s="246" customFormat="1" ht="15" hidden="1" customHeight="1" x14ac:dyDescent="0.2">
      <c r="B123" s="433" t="s">
        <v>579</v>
      </c>
      <c r="C123" s="348">
        <v>157</v>
      </c>
      <c r="D123" s="217"/>
      <c r="I123" s="217"/>
      <c r="J123" s="217"/>
      <c r="K123" s="217"/>
      <c r="L123" s="217"/>
    </row>
    <row r="124" spans="2:12" s="246" customFormat="1" ht="15" hidden="1" customHeight="1" x14ac:dyDescent="0.2">
      <c r="B124" s="433" t="s">
        <v>580</v>
      </c>
      <c r="C124" s="348">
        <v>188</v>
      </c>
      <c r="D124" s="217"/>
      <c r="I124" s="217"/>
      <c r="J124" s="217"/>
      <c r="K124" s="217"/>
      <c r="L124" s="217"/>
    </row>
    <row r="125" spans="2:12" s="246" customFormat="1" ht="15" hidden="1" customHeight="1" x14ac:dyDescent="0.2">
      <c r="B125" s="433" t="s">
        <v>581</v>
      </c>
      <c r="C125" s="348">
        <v>175</v>
      </c>
      <c r="D125" s="217"/>
      <c r="I125" s="217"/>
      <c r="J125" s="217"/>
      <c r="K125" s="217"/>
      <c r="L125" s="217"/>
    </row>
    <row r="126" spans="2:12" s="246" customFormat="1" ht="18" hidden="1" customHeight="1" x14ac:dyDescent="0.2">
      <c r="B126" s="443" t="s">
        <v>154</v>
      </c>
      <c r="C126" s="294">
        <f>SUM(C119:C125)</f>
        <v>1176</v>
      </c>
      <c r="D126" s="217"/>
      <c r="I126" s="217"/>
      <c r="J126" s="217"/>
      <c r="K126" s="217"/>
      <c r="L126" s="217"/>
    </row>
    <row r="127" spans="2:12" s="246" customFormat="1" ht="14.25" hidden="1" customHeight="1" x14ac:dyDescent="0.2">
      <c r="B127" s="445" t="s">
        <v>560</v>
      </c>
      <c r="D127" s="217"/>
    </row>
    <row r="128" spans="2:12" s="246" customFormat="1" ht="14.25" hidden="1" customHeight="1" x14ac:dyDescent="0.2">
      <c r="B128" s="217"/>
    </row>
    <row r="129" spans="1:20" s="246" customFormat="1" x14ac:dyDescent="0.2">
      <c r="B129" s="217"/>
    </row>
    <row r="130" spans="1:20" s="246" customFormat="1" x14ac:dyDescent="0.2"/>
    <row r="131" spans="1:20" x14ac:dyDescent="0.2">
      <c r="B131" s="219"/>
      <c r="G131" s="246"/>
      <c r="N131" s="220"/>
      <c r="O131" s="220"/>
      <c r="P131" s="220"/>
      <c r="Q131" s="220"/>
    </row>
    <row r="132" spans="1:20" x14ac:dyDescent="0.2">
      <c r="A132" s="608"/>
      <c r="B132" s="608"/>
      <c r="C132" s="608"/>
      <c r="D132" s="608"/>
      <c r="E132" s="608"/>
      <c r="F132" s="608"/>
      <c r="G132" s="608"/>
      <c r="H132" s="608"/>
      <c r="I132" s="608"/>
      <c r="J132" s="608"/>
      <c r="K132" s="608"/>
      <c r="L132" s="608"/>
      <c r="M132" s="608"/>
      <c r="N132" s="608"/>
      <c r="O132" s="608"/>
      <c r="P132" s="608"/>
      <c r="Q132" s="608"/>
      <c r="R132" s="608"/>
      <c r="S132" s="608"/>
      <c r="T132" s="608"/>
    </row>
    <row r="133" spans="1:20" x14ac:dyDescent="0.2">
      <c r="A133" s="608"/>
      <c r="B133" s="608"/>
      <c r="C133" s="608"/>
      <c r="D133" s="608"/>
      <c r="E133" s="608"/>
      <c r="F133" s="608"/>
      <c r="G133" s="608"/>
      <c r="H133" s="608"/>
      <c r="I133" s="608"/>
      <c r="J133" s="608"/>
      <c r="K133" s="608"/>
      <c r="L133" s="608"/>
      <c r="M133" s="608"/>
      <c r="N133" s="608"/>
      <c r="O133" s="608"/>
      <c r="P133" s="608"/>
      <c r="Q133" s="608"/>
      <c r="R133" s="608"/>
      <c r="S133" s="608"/>
      <c r="T133" s="608"/>
    </row>
    <row r="136" spans="1:20" ht="15.75" customHeight="1" x14ac:dyDescent="0.2"/>
    <row r="137" spans="1:20" ht="15.75" customHeight="1" x14ac:dyDescent="0.2"/>
    <row r="138" spans="1:20" ht="15.75" customHeight="1" x14ac:dyDescent="0.2"/>
    <row r="150" spans="2:9" ht="15" customHeight="1" x14ac:dyDescent="0.2">
      <c r="B150" s="806"/>
      <c r="C150" s="806"/>
      <c r="D150" s="806"/>
      <c r="E150" s="806"/>
      <c r="F150" s="806"/>
      <c r="G150" s="806"/>
      <c r="H150" s="806"/>
      <c r="I150" s="806"/>
    </row>
    <row r="151" spans="2:9" x14ac:dyDescent="0.2">
      <c r="B151" s="806"/>
      <c r="C151" s="806"/>
      <c r="D151" s="806"/>
      <c r="E151" s="806"/>
      <c r="F151" s="806"/>
      <c r="G151" s="806"/>
      <c r="H151" s="806"/>
      <c r="I151" s="806"/>
    </row>
    <row r="152" spans="2:9" x14ac:dyDescent="0.2">
      <c r="B152" s="806"/>
      <c r="C152" s="806"/>
      <c r="D152" s="806"/>
      <c r="E152" s="806"/>
      <c r="F152" s="806"/>
      <c r="G152" s="806"/>
      <c r="H152" s="806"/>
      <c r="I152" s="806"/>
    </row>
    <row r="153" spans="2:9" x14ac:dyDescent="0.2">
      <c r="B153" s="806"/>
      <c r="C153" s="806"/>
      <c r="D153" s="806"/>
      <c r="E153" s="806"/>
      <c r="F153" s="806"/>
      <c r="G153" s="806"/>
      <c r="H153" s="806"/>
      <c r="I153" s="806"/>
    </row>
    <row r="154" spans="2:9" x14ac:dyDescent="0.2">
      <c r="B154" s="806"/>
      <c r="C154" s="806"/>
      <c r="D154" s="806"/>
      <c r="E154" s="806"/>
      <c r="F154" s="806"/>
      <c r="G154" s="806"/>
      <c r="H154" s="806"/>
      <c r="I154" s="806"/>
    </row>
    <row r="155" spans="2:9" x14ac:dyDescent="0.2">
      <c r="B155" s="806"/>
      <c r="C155" s="806"/>
      <c r="D155" s="806"/>
      <c r="E155" s="806"/>
      <c r="F155" s="806"/>
      <c r="G155" s="806"/>
      <c r="H155" s="806"/>
      <c r="I155" s="806"/>
    </row>
    <row r="156" spans="2:9" x14ac:dyDescent="0.2">
      <c r="B156" s="806"/>
      <c r="C156" s="806"/>
      <c r="D156" s="806"/>
      <c r="E156" s="806"/>
      <c r="F156" s="806"/>
      <c r="G156" s="806"/>
      <c r="H156" s="806"/>
      <c r="I156" s="806"/>
    </row>
    <row r="157" spans="2:9" x14ac:dyDescent="0.2">
      <c r="B157" s="806"/>
      <c r="C157" s="806"/>
      <c r="D157" s="806"/>
      <c r="E157" s="806"/>
      <c r="F157" s="806"/>
      <c r="G157" s="806"/>
      <c r="H157" s="806"/>
      <c r="I157" s="806"/>
    </row>
    <row r="158" spans="2:9" x14ac:dyDescent="0.2">
      <c r="B158" s="806"/>
      <c r="C158" s="806"/>
      <c r="D158" s="806"/>
      <c r="E158" s="806"/>
      <c r="F158" s="806"/>
      <c r="G158" s="806"/>
      <c r="H158" s="806"/>
      <c r="I158" s="806"/>
    </row>
    <row r="159" spans="2:9" x14ac:dyDescent="0.2">
      <c r="B159" s="806"/>
      <c r="C159" s="806"/>
      <c r="D159" s="806"/>
      <c r="E159" s="806"/>
      <c r="F159" s="806"/>
      <c r="G159" s="806"/>
      <c r="H159" s="806"/>
      <c r="I159" s="806"/>
    </row>
    <row r="160" spans="2:9" x14ac:dyDescent="0.2">
      <c r="B160" s="806"/>
      <c r="C160" s="806"/>
      <c r="D160" s="806"/>
      <c r="E160" s="806"/>
      <c r="F160" s="806"/>
      <c r="G160" s="806"/>
      <c r="H160" s="806"/>
      <c r="I160" s="806"/>
    </row>
    <row r="185" hidden="1" x14ac:dyDescent="0.2"/>
    <row r="186" hidden="1" x14ac:dyDescent="0.2"/>
    <row r="187" hidden="1" x14ac:dyDescent="0.2"/>
    <row r="188" hidden="1" x14ac:dyDescent="0.2"/>
    <row r="189" hidden="1" x14ac:dyDescent="0.2"/>
  </sheetData>
  <sheetProtection algorithmName="SHA-512" hashValue="pQQ6NRvqjS4OHM89vqXzFlAMWKbZI7ZT23h2epyIjk24eLcSX6Z18hm2s4aZ3cTH6Y0Ytz0t8T7gtL3QlnR3Hg==" saltValue="SG/LjOKABLByP25EQSUuMw==" spinCount="100000" sheet="1" objects="1" scenarios="1"/>
  <mergeCells count="40">
    <mergeCell ref="B150:I160"/>
    <mergeCell ref="B81:B82"/>
    <mergeCell ref="D81:D82"/>
    <mergeCell ref="C81:C82"/>
    <mergeCell ref="E81:E82"/>
    <mergeCell ref="B109:B110"/>
    <mergeCell ref="A132:T133"/>
    <mergeCell ref="E109:E110"/>
    <mergeCell ref="F109:F110"/>
    <mergeCell ref="B118:C118"/>
    <mergeCell ref="L81:L82"/>
    <mergeCell ref="N81:N82"/>
    <mergeCell ref="O81:O82"/>
    <mergeCell ref="M81:M82"/>
    <mergeCell ref="C109:C110"/>
    <mergeCell ref="D109:D110"/>
    <mergeCell ref="D63:D64"/>
    <mergeCell ref="A1:T2"/>
    <mergeCell ref="C21:C22"/>
    <mergeCell ref="B21:B22"/>
    <mergeCell ref="F21:F22"/>
    <mergeCell ref="D21:D22"/>
    <mergeCell ref="E21:E22"/>
    <mergeCell ref="B5:I19"/>
    <mergeCell ref="L80:O80"/>
    <mergeCell ref="B80:E80"/>
    <mergeCell ref="F35:F36"/>
    <mergeCell ref="D35:D36"/>
    <mergeCell ref="E35:E36"/>
    <mergeCell ref="B35:B36"/>
    <mergeCell ref="C35:C36"/>
    <mergeCell ref="B75:Q77"/>
    <mergeCell ref="E47:E48"/>
    <mergeCell ref="E63:E64"/>
    <mergeCell ref="F47:F48"/>
    <mergeCell ref="B47:B48"/>
    <mergeCell ref="C47:C48"/>
    <mergeCell ref="D47:D48"/>
    <mergeCell ref="B63:B64"/>
    <mergeCell ref="C63:C64"/>
  </mergeCells>
  <conditionalFormatting sqref="E23:E30 E65:E72 E37:E43">
    <cfRule type="cellIs" dxfId="26" priority="97" operator="greaterThan">
      <formula>0</formula>
    </cfRule>
  </conditionalFormatting>
  <conditionalFormatting sqref="E49:E60">
    <cfRule type="cellIs" dxfId="25" priority="9" operator="greaterThan">
      <formula>0</formula>
    </cfRule>
  </conditionalFormatting>
  <conditionalFormatting sqref="O83:O89">
    <cfRule type="cellIs" dxfId="24" priority="5" operator="greaterThan">
      <formula>0</formula>
    </cfRule>
  </conditionalFormatting>
  <conditionalFormatting sqref="E83:E89">
    <cfRule type="cellIs" dxfId="23" priority="6" operator="greaterThan">
      <formula>0</formula>
    </cfRule>
  </conditionalFormatting>
  <conditionalFormatting sqref="O97:O101">
    <cfRule type="cellIs" dxfId="22" priority="4" operator="greaterThan">
      <formula>0</formula>
    </cfRule>
  </conditionalFormatting>
  <conditionalFormatting sqref="E96:E103">
    <cfRule type="cellIs" dxfId="21" priority="2" operator="greaterThan">
      <formula>0</formula>
    </cfRule>
  </conditionalFormatting>
  <conditionalFormatting sqref="E104">
    <cfRule type="cellIs" dxfId="20" priority="1" operator="greaterThan">
      <formula>0</formula>
    </cfRule>
  </conditionalFormatting>
  <pageMargins left="0.7" right="0.7" top="0.75" bottom="0.75" header="0.3" footer="0.3"/>
  <pageSetup orientation="portrait" r:id="rId1"/>
  <ignoredErrors>
    <ignoredError sqref="C30"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51"/>
  <sheetViews>
    <sheetView showGridLines="0" workbookViewId="0">
      <selection activeCell="J15" sqref="J15"/>
    </sheetView>
  </sheetViews>
  <sheetFormatPr baseColWidth="10" defaultColWidth="11.42578125" defaultRowHeight="15" x14ac:dyDescent="0.25"/>
  <cols>
    <col min="1" max="1" width="35.42578125" customWidth="1"/>
  </cols>
  <sheetData>
    <row r="4" spans="1:14" ht="21" x14ac:dyDescent="0.35">
      <c r="A4" s="817" t="s">
        <v>582</v>
      </c>
      <c r="B4" s="817"/>
      <c r="C4" s="817"/>
      <c r="D4" s="817"/>
      <c r="E4" s="817"/>
      <c r="F4" s="817"/>
      <c r="G4" s="817"/>
      <c r="H4" s="817"/>
      <c r="I4" s="817"/>
      <c r="J4" s="817"/>
      <c r="K4" s="817"/>
      <c r="L4" s="817"/>
      <c r="M4" s="817"/>
      <c r="N4" s="817"/>
    </row>
    <row r="5" spans="1:14" x14ac:dyDescent="0.25">
      <c r="A5" s="815" t="s">
        <v>583</v>
      </c>
      <c r="B5" s="813" t="s">
        <v>584</v>
      </c>
      <c r="C5" s="813" t="s">
        <v>585</v>
      </c>
      <c r="D5" s="813" t="s">
        <v>586</v>
      </c>
      <c r="E5" s="813" t="s">
        <v>587</v>
      </c>
      <c r="F5" s="813" t="s">
        <v>588</v>
      </c>
      <c r="G5" s="813" t="s">
        <v>589</v>
      </c>
      <c r="H5" s="813" t="s">
        <v>590</v>
      </c>
      <c r="I5" s="813" t="s">
        <v>591</v>
      </c>
      <c r="J5" s="813" t="s">
        <v>592</v>
      </c>
      <c r="K5" s="813" t="s">
        <v>593</v>
      </c>
      <c r="L5" s="813" t="s">
        <v>594</v>
      </c>
      <c r="M5" s="813" t="s">
        <v>595</v>
      </c>
      <c r="N5" s="813" t="s">
        <v>154</v>
      </c>
    </row>
    <row r="6" spans="1:14" ht="15.75" thickBot="1" x14ac:dyDescent="0.3">
      <c r="A6" s="816"/>
      <c r="B6" s="814"/>
      <c r="C6" s="814"/>
      <c r="D6" s="814"/>
      <c r="E6" s="814"/>
      <c r="F6" s="814"/>
      <c r="G6" s="814"/>
      <c r="H6" s="814"/>
      <c r="I6" s="814"/>
      <c r="J6" s="814"/>
      <c r="K6" s="814"/>
      <c r="L6" s="814"/>
      <c r="M6" s="814"/>
      <c r="N6" s="814"/>
    </row>
    <row r="7" spans="1:14" ht="18" x14ac:dyDescent="0.25">
      <c r="A7" s="203" t="s">
        <v>541</v>
      </c>
      <c r="B7" s="202"/>
      <c r="C7" s="202"/>
      <c r="D7" s="202"/>
      <c r="E7" s="202"/>
      <c r="F7" s="202"/>
      <c r="G7" s="202"/>
      <c r="H7" s="202"/>
      <c r="I7" s="202"/>
      <c r="J7" s="202"/>
      <c r="K7" s="202"/>
      <c r="L7" s="202"/>
      <c r="M7" s="202"/>
      <c r="N7" s="202">
        <f t="shared" ref="N7:N12" si="0">SUM(B7:M7)</f>
        <v>0</v>
      </c>
    </row>
    <row r="8" spans="1:14" ht="18" x14ac:dyDescent="0.25">
      <c r="A8" s="204" t="s">
        <v>542</v>
      </c>
      <c r="B8" s="185"/>
      <c r="C8" s="185"/>
      <c r="D8" s="185"/>
      <c r="E8" s="185"/>
      <c r="F8" s="185"/>
      <c r="G8" s="185"/>
      <c r="H8" s="185"/>
      <c r="I8" s="185"/>
      <c r="J8" s="185"/>
      <c r="K8" s="185"/>
      <c r="L8" s="185"/>
      <c r="M8" s="185"/>
      <c r="N8" s="185">
        <f t="shared" si="0"/>
        <v>0</v>
      </c>
    </row>
    <row r="9" spans="1:14" ht="18" x14ac:dyDescent="0.25">
      <c r="A9" s="204" t="s">
        <v>543</v>
      </c>
      <c r="B9" s="185"/>
      <c r="C9" s="185"/>
      <c r="D9" s="185"/>
      <c r="E9" s="185"/>
      <c r="F9" s="185"/>
      <c r="G9" s="185"/>
      <c r="H9" s="185"/>
      <c r="I9" s="185"/>
      <c r="J9" s="185"/>
      <c r="K9" s="185"/>
      <c r="L9" s="185"/>
      <c r="M9" s="185"/>
      <c r="N9" s="185">
        <f t="shared" si="0"/>
        <v>0</v>
      </c>
    </row>
    <row r="10" spans="1:14" ht="18" x14ac:dyDescent="0.25">
      <c r="A10" s="204" t="s">
        <v>544</v>
      </c>
      <c r="B10" s="185"/>
      <c r="C10" s="185"/>
      <c r="D10" s="185"/>
      <c r="E10" s="185"/>
      <c r="F10" s="185"/>
      <c r="G10" s="185"/>
      <c r="H10" s="185"/>
      <c r="I10" s="185"/>
      <c r="J10" s="185"/>
      <c r="K10" s="185"/>
      <c r="L10" s="185"/>
      <c r="M10" s="185"/>
      <c r="N10" s="185">
        <f t="shared" si="0"/>
        <v>0</v>
      </c>
    </row>
    <row r="11" spans="1:14" ht="18" x14ac:dyDescent="0.25">
      <c r="A11" s="204" t="s">
        <v>545</v>
      </c>
      <c r="B11" s="185"/>
      <c r="C11" s="185"/>
      <c r="D11" s="185"/>
      <c r="E11" s="185"/>
      <c r="F11" s="185"/>
      <c r="G11" s="185"/>
      <c r="H11" s="185"/>
      <c r="I11" s="185"/>
      <c r="J11" s="185"/>
      <c r="K11" s="185"/>
      <c r="L11" s="185"/>
      <c r="M11" s="185"/>
      <c r="N11" s="185">
        <f t="shared" si="0"/>
        <v>0</v>
      </c>
    </row>
    <row r="12" spans="1:14" ht="18" x14ac:dyDescent="0.25">
      <c r="A12" s="204" t="s">
        <v>559</v>
      </c>
      <c r="B12" s="185"/>
      <c r="C12" s="185"/>
      <c r="D12" s="185"/>
      <c r="E12" s="185"/>
      <c r="F12" s="185"/>
      <c r="G12" s="185"/>
      <c r="H12" s="185"/>
      <c r="I12" s="185"/>
      <c r="J12" s="185"/>
      <c r="K12" s="185"/>
      <c r="L12" s="185"/>
      <c r="M12" s="185"/>
      <c r="N12" s="185">
        <f t="shared" si="0"/>
        <v>0</v>
      </c>
    </row>
    <row r="13" spans="1:14" ht="18.75" x14ac:dyDescent="0.25">
      <c r="A13" s="206" t="s">
        <v>154</v>
      </c>
      <c r="B13" s="201">
        <f>SUM(B7:B12)</f>
        <v>0</v>
      </c>
      <c r="C13" s="201">
        <f t="shared" ref="C13:N13" si="1">SUM(C7:C12)</f>
        <v>0</v>
      </c>
      <c r="D13" s="201">
        <f t="shared" si="1"/>
        <v>0</v>
      </c>
      <c r="E13" s="201">
        <f t="shared" si="1"/>
        <v>0</v>
      </c>
      <c r="F13" s="201">
        <f t="shared" si="1"/>
        <v>0</v>
      </c>
      <c r="G13" s="201">
        <f t="shared" si="1"/>
        <v>0</v>
      </c>
      <c r="H13" s="201">
        <f t="shared" si="1"/>
        <v>0</v>
      </c>
      <c r="I13" s="201">
        <f t="shared" si="1"/>
        <v>0</v>
      </c>
      <c r="J13" s="201">
        <f t="shared" si="1"/>
        <v>0</v>
      </c>
      <c r="K13" s="201">
        <f t="shared" si="1"/>
        <v>0</v>
      </c>
      <c r="L13" s="201">
        <f t="shared" si="1"/>
        <v>0</v>
      </c>
      <c r="M13" s="201">
        <f t="shared" si="1"/>
        <v>0</v>
      </c>
      <c r="N13" s="205">
        <f t="shared" si="1"/>
        <v>0</v>
      </c>
    </row>
    <row r="14" spans="1:14" x14ac:dyDescent="0.25">
      <c r="A14" s="207" t="s">
        <v>560</v>
      </c>
    </row>
    <row r="15" spans="1:14" x14ac:dyDescent="0.25">
      <c r="A15" s="1"/>
    </row>
    <row r="16" spans="1:14" ht="21" x14ac:dyDescent="0.35">
      <c r="A16" s="817" t="s">
        <v>596</v>
      </c>
      <c r="B16" s="817"/>
      <c r="C16" s="817"/>
      <c r="D16" s="817"/>
      <c r="E16" s="817"/>
      <c r="F16" s="817"/>
      <c r="G16" s="817"/>
      <c r="H16" s="817"/>
      <c r="I16" s="817"/>
      <c r="J16" s="817"/>
      <c r="K16" s="817"/>
      <c r="L16" s="817"/>
      <c r="M16" s="817"/>
      <c r="N16" s="817"/>
    </row>
    <row r="17" spans="1:14" x14ac:dyDescent="0.25">
      <c r="A17" s="815" t="s">
        <v>583</v>
      </c>
      <c r="B17" s="813" t="s">
        <v>584</v>
      </c>
      <c r="C17" s="813" t="s">
        <v>585</v>
      </c>
      <c r="D17" s="813" t="s">
        <v>586</v>
      </c>
      <c r="E17" s="813" t="s">
        <v>587</v>
      </c>
      <c r="F17" s="813" t="s">
        <v>588</v>
      </c>
      <c r="G17" s="813" t="s">
        <v>589</v>
      </c>
      <c r="H17" s="813" t="s">
        <v>590</v>
      </c>
      <c r="I17" s="813" t="s">
        <v>591</v>
      </c>
      <c r="J17" s="813" t="s">
        <v>592</v>
      </c>
      <c r="K17" s="813" t="s">
        <v>593</v>
      </c>
      <c r="L17" s="813" t="s">
        <v>594</v>
      </c>
      <c r="M17" s="813" t="s">
        <v>595</v>
      </c>
      <c r="N17" s="813" t="s">
        <v>154</v>
      </c>
    </row>
    <row r="18" spans="1:14" ht="15.75" thickBot="1" x14ac:dyDescent="0.3">
      <c r="A18" s="816"/>
      <c r="B18" s="814"/>
      <c r="C18" s="814"/>
      <c r="D18" s="814"/>
      <c r="E18" s="814"/>
      <c r="F18" s="814"/>
      <c r="G18" s="814"/>
      <c r="H18" s="814"/>
      <c r="I18" s="814"/>
      <c r="J18" s="814"/>
      <c r="K18" s="814"/>
      <c r="L18" s="814"/>
      <c r="M18" s="814"/>
      <c r="N18" s="814"/>
    </row>
    <row r="19" spans="1:14" ht="18" x14ac:dyDescent="0.25">
      <c r="A19" s="203" t="s">
        <v>541</v>
      </c>
      <c r="B19" s="202"/>
      <c r="C19" s="202"/>
      <c r="D19" s="202"/>
      <c r="E19" s="202"/>
      <c r="F19" s="202"/>
      <c r="G19" s="202"/>
      <c r="H19" s="202"/>
      <c r="I19" s="202"/>
      <c r="J19" s="202"/>
      <c r="K19" s="202"/>
      <c r="L19" s="202"/>
      <c r="M19" s="202"/>
      <c r="N19" s="202">
        <f t="shared" ref="N19:N24" si="2">SUM(B19:M19)</f>
        <v>0</v>
      </c>
    </row>
    <row r="20" spans="1:14" ht="18" x14ac:dyDescent="0.25">
      <c r="A20" s="204" t="s">
        <v>542</v>
      </c>
      <c r="B20" s="185"/>
      <c r="C20" s="185"/>
      <c r="D20" s="185"/>
      <c r="E20" s="185"/>
      <c r="F20" s="185"/>
      <c r="G20" s="185"/>
      <c r="H20" s="185"/>
      <c r="I20" s="185"/>
      <c r="J20" s="185"/>
      <c r="K20" s="185"/>
      <c r="L20" s="185"/>
      <c r="M20" s="185"/>
      <c r="N20" s="185">
        <f t="shared" si="2"/>
        <v>0</v>
      </c>
    </row>
    <row r="21" spans="1:14" ht="18" x14ac:dyDescent="0.25">
      <c r="A21" s="204" t="s">
        <v>543</v>
      </c>
      <c r="B21" s="185"/>
      <c r="C21" s="185"/>
      <c r="D21" s="185"/>
      <c r="E21" s="185"/>
      <c r="F21" s="185"/>
      <c r="G21" s="185"/>
      <c r="H21" s="185"/>
      <c r="I21" s="185"/>
      <c r="J21" s="185"/>
      <c r="K21" s="185"/>
      <c r="L21" s="185"/>
      <c r="M21" s="185"/>
      <c r="N21" s="185">
        <f t="shared" si="2"/>
        <v>0</v>
      </c>
    </row>
    <row r="22" spans="1:14" ht="18" x14ac:dyDescent="0.25">
      <c r="A22" s="204" t="s">
        <v>544</v>
      </c>
      <c r="B22" s="185"/>
      <c r="C22" s="185"/>
      <c r="D22" s="185"/>
      <c r="E22" s="185"/>
      <c r="F22" s="185"/>
      <c r="G22" s="185"/>
      <c r="H22" s="185"/>
      <c r="I22" s="185"/>
      <c r="J22" s="185"/>
      <c r="K22" s="185"/>
      <c r="L22" s="185"/>
      <c r="M22" s="185"/>
      <c r="N22" s="185">
        <f t="shared" si="2"/>
        <v>0</v>
      </c>
    </row>
    <row r="23" spans="1:14" ht="18" x14ac:dyDescent="0.25">
      <c r="A23" s="204" t="s">
        <v>545</v>
      </c>
      <c r="B23" s="185"/>
      <c r="C23" s="185"/>
      <c r="D23" s="185"/>
      <c r="E23" s="185"/>
      <c r="F23" s="185"/>
      <c r="G23" s="185"/>
      <c r="H23" s="185"/>
      <c r="I23" s="185"/>
      <c r="J23" s="185"/>
      <c r="K23" s="185"/>
      <c r="L23" s="185"/>
      <c r="M23" s="185"/>
      <c r="N23" s="185">
        <f t="shared" si="2"/>
        <v>0</v>
      </c>
    </row>
    <row r="24" spans="1:14" ht="18" x14ac:dyDescent="0.25">
      <c r="A24" s="204" t="s">
        <v>559</v>
      </c>
      <c r="B24" s="185"/>
      <c r="C24" s="185"/>
      <c r="D24" s="185"/>
      <c r="E24" s="185"/>
      <c r="F24" s="185"/>
      <c r="G24" s="185"/>
      <c r="H24" s="185"/>
      <c r="I24" s="185"/>
      <c r="J24" s="185"/>
      <c r="K24" s="185"/>
      <c r="L24" s="185"/>
      <c r="M24" s="185"/>
      <c r="N24" s="185">
        <f t="shared" si="2"/>
        <v>0</v>
      </c>
    </row>
    <row r="25" spans="1:14" ht="18.75" x14ac:dyDescent="0.25">
      <c r="A25" s="206" t="s">
        <v>154</v>
      </c>
      <c r="B25" s="201">
        <f>SUM(B19:B24)</f>
        <v>0</v>
      </c>
      <c r="C25" s="201">
        <f t="shared" ref="C25:N25" si="3">SUM(C19:C24)</f>
        <v>0</v>
      </c>
      <c r="D25" s="201">
        <f t="shared" si="3"/>
        <v>0</v>
      </c>
      <c r="E25" s="201">
        <f t="shared" si="3"/>
        <v>0</v>
      </c>
      <c r="F25" s="201">
        <f t="shared" si="3"/>
        <v>0</v>
      </c>
      <c r="G25" s="201">
        <f t="shared" si="3"/>
        <v>0</v>
      </c>
      <c r="H25" s="201">
        <f t="shared" si="3"/>
        <v>0</v>
      </c>
      <c r="I25" s="201">
        <f t="shared" si="3"/>
        <v>0</v>
      </c>
      <c r="J25" s="201">
        <f t="shared" si="3"/>
        <v>0</v>
      </c>
      <c r="K25" s="201">
        <f t="shared" si="3"/>
        <v>0</v>
      </c>
      <c r="L25" s="201">
        <f t="shared" si="3"/>
        <v>0</v>
      </c>
      <c r="M25" s="201">
        <f t="shared" si="3"/>
        <v>0</v>
      </c>
      <c r="N25" s="205">
        <f t="shared" si="3"/>
        <v>0</v>
      </c>
    </row>
    <row r="26" spans="1:14" ht="18.75" x14ac:dyDescent="0.25">
      <c r="A26" s="208"/>
      <c r="B26" s="209"/>
      <c r="C26" s="209"/>
      <c r="D26" s="209"/>
      <c r="E26" s="209"/>
      <c r="F26" s="209"/>
      <c r="G26" s="209"/>
      <c r="H26" s="209"/>
      <c r="I26" s="209"/>
      <c r="J26" s="209"/>
      <c r="K26" s="209"/>
      <c r="L26" s="209"/>
      <c r="M26" s="209"/>
      <c r="N26" s="210"/>
    </row>
    <row r="27" spans="1:14" ht="18.75" x14ac:dyDescent="0.25">
      <c r="A27" s="208"/>
      <c r="B27" s="209"/>
      <c r="C27" s="209"/>
      <c r="D27" s="209"/>
      <c r="E27" s="209"/>
      <c r="F27" s="209"/>
      <c r="G27" s="209"/>
      <c r="H27" s="209"/>
      <c r="I27" s="209"/>
      <c r="J27" s="209"/>
      <c r="K27" s="209"/>
      <c r="L27" s="209"/>
      <c r="M27" s="209"/>
      <c r="N27" s="210"/>
    </row>
    <row r="28" spans="1:14" ht="18.75" x14ac:dyDescent="0.25">
      <c r="A28" s="208"/>
      <c r="B28" s="209"/>
      <c r="C28" s="209"/>
      <c r="D28" s="209"/>
      <c r="E28" s="209"/>
      <c r="F28" s="209"/>
      <c r="G28" s="209"/>
      <c r="H28" s="209"/>
      <c r="I28" s="209"/>
      <c r="J28" s="209"/>
      <c r="K28" s="209"/>
      <c r="L28" s="209"/>
      <c r="M28" s="209"/>
      <c r="N28" s="210"/>
    </row>
    <row r="29" spans="1:14" ht="18.75" x14ac:dyDescent="0.25">
      <c r="A29" s="208"/>
      <c r="B29" s="209"/>
      <c r="C29" s="209"/>
      <c r="D29" s="209"/>
      <c r="E29" s="209"/>
      <c r="F29" s="209"/>
      <c r="G29" s="209"/>
      <c r="H29" s="209"/>
      <c r="I29" s="209"/>
      <c r="J29" s="209"/>
      <c r="K29" s="209"/>
      <c r="L29" s="209"/>
      <c r="M29" s="209"/>
      <c r="N29" s="210"/>
    </row>
    <row r="30" spans="1:14" ht="21" x14ac:dyDescent="0.35">
      <c r="A30" s="817" t="s">
        <v>554</v>
      </c>
      <c r="B30" s="817"/>
      <c r="C30" s="817"/>
      <c r="D30" s="817"/>
      <c r="E30" s="817"/>
      <c r="F30" s="817"/>
      <c r="G30" s="817"/>
      <c r="H30" s="817"/>
      <c r="I30" s="817"/>
      <c r="J30" s="817"/>
      <c r="K30" s="817"/>
      <c r="L30" s="817"/>
      <c r="M30" s="817"/>
      <c r="N30" s="817"/>
    </row>
    <row r="31" spans="1:14" x14ac:dyDescent="0.25">
      <c r="A31" s="815" t="s">
        <v>583</v>
      </c>
      <c r="B31" s="813" t="s">
        <v>584</v>
      </c>
      <c r="C31" s="813" t="s">
        <v>585</v>
      </c>
      <c r="D31" s="813" t="s">
        <v>586</v>
      </c>
      <c r="E31" s="813" t="s">
        <v>587</v>
      </c>
      <c r="F31" s="813" t="s">
        <v>588</v>
      </c>
      <c r="G31" s="813" t="s">
        <v>589</v>
      </c>
      <c r="H31" s="813" t="s">
        <v>590</v>
      </c>
      <c r="I31" s="813" t="s">
        <v>591</v>
      </c>
      <c r="J31" s="813" t="s">
        <v>592</v>
      </c>
      <c r="K31" s="813" t="s">
        <v>593</v>
      </c>
      <c r="L31" s="813" t="s">
        <v>594</v>
      </c>
      <c r="M31" s="813" t="s">
        <v>595</v>
      </c>
      <c r="N31" s="813" t="s">
        <v>154</v>
      </c>
    </row>
    <row r="32" spans="1:14" ht="15.75" thickBot="1" x14ac:dyDescent="0.3">
      <c r="A32" s="816"/>
      <c r="B32" s="814"/>
      <c r="C32" s="814"/>
      <c r="D32" s="814"/>
      <c r="E32" s="814"/>
      <c r="F32" s="814"/>
      <c r="G32" s="814"/>
      <c r="H32" s="814"/>
      <c r="I32" s="814"/>
      <c r="J32" s="814"/>
      <c r="K32" s="814"/>
      <c r="L32" s="814"/>
      <c r="M32" s="814"/>
      <c r="N32" s="814"/>
    </row>
    <row r="33" spans="1:14" ht="18" x14ac:dyDescent="0.25">
      <c r="A33" s="203" t="s">
        <v>541</v>
      </c>
      <c r="B33" s="202">
        <v>67</v>
      </c>
      <c r="C33" s="202">
        <v>60</v>
      </c>
      <c r="D33" s="202">
        <v>59</v>
      </c>
      <c r="E33" s="202">
        <v>58</v>
      </c>
      <c r="F33" s="202">
        <v>43</v>
      </c>
      <c r="G33" s="202">
        <v>63</v>
      </c>
      <c r="H33" s="202">
        <v>82</v>
      </c>
      <c r="I33" s="202">
        <v>65</v>
      </c>
      <c r="J33" s="202">
        <v>69</v>
      </c>
      <c r="K33" s="202">
        <v>69</v>
      </c>
      <c r="L33" s="202">
        <v>53</v>
      </c>
      <c r="M33" s="202">
        <v>60</v>
      </c>
      <c r="N33" s="202">
        <v>748</v>
      </c>
    </row>
    <row r="34" spans="1:14" ht="18" x14ac:dyDescent="0.25">
      <c r="A34" s="204" t="s">
        <v>542</v>
      </c>
      <c r="B34" s="185">
        <v>11</v>
      </c>
      <c r="C34" s="185">
        <v>16</v>
      </c>
      <c r="D34" s="185">
        <v>14</v>
      </c>
      <c r="E34" s="185">
        <v>25</v>
      </c>
      <c r="F34" s="185">
        <v>10</v>
      </c>
      <c r="G34" s="185">
        <v>16</v>
      </c>
      <c r="H34" s="185">
        <v>24</v>
      </c>
      <c r="I34" s="185">
        <v>13</v>
      </c>
      <c r="J34" s="185">
        <v>15</v>
      </c>
      <c r="K34" s="185">
        <v>19</v>
      </c>
      <c r="L34" s="185">
        <v>18</v>
      </c>
      <c r="M34" s="185">
        <v>20</v>
      </c>
      <c r="N34" s="185">
        <v>201</v>
      </c>
    </row>
    <row r="35" spans="1:14" ht="18" x14ac:dyDescent="0.25">
      <c r="A35" s="204" t="s">
        <v>543</v>
      </c>
      <c r="B35" s="185">
        <v>6</v>
      </c>
      <c r="C35" s="185">
        <v>8</v>
      </c>
      <c r="D35" s="185">
        <v>6</v>
      </c>
      <c r="E35" s="185">
        <v>6</v>
      </c>
      <c r="F35" s="185">
        <v>3</v>
      </c>
      <c r="G35" s="185">
        <v>6</v>
      </c>
      <c r="H35" s="185">
        <v>7</v>
      </c>
      <c r="I35" s="185">
        <v>7</v>
      </c>
      <c r="J35" s="185">
        <v>5</v>
      </c>
      <c r="K35" s="185">
        <v>6</v>
      </c>
      <c r="L35" s="185">
        <v>8</v>
      </c>
      <c r="M35" s="185">
        <v>11</v>
      </c>
      <c r="N35" s="185">
        <v>79</v>
      </c>
    </row>
    <row r="36" spans="1:14" ht="18" x14ac:dyDescent="0.25">
      <c r="A36" s="204" t="s">
        <v>544</v>
      </c>
      <c r="B36" s="185">
        <v>11</v>
      </c>
      <c r="C36" s="185">
        <v>11</v>
      </c>
      <c r="D36" s="185">
        <v>7</v>
      </c>
      <c r="E36" s="185">
        <v>5</v>
      </c>
      <c r="F36" s="185">
        <v>9</v>
      </c>
      <c r="G36" s="185">
        <v>14</v>
      </c>
      <c r="H36" s="185">
        <v>9</v>
      </c>
      <c r="I36" s="185">
        <v>11</v>
      </c>
      <c r="J36" s="185">
        <v>6</v>
      </c>
      <c r="K36" s="185">
        <v>7</v>
      </c>
      <c r="L36" s="185">
        <v>4</v>
      </c>
      <c r="M36" s="185">
        <v>4</v>
      </c>
      <c r="N36" s="185">
        <v>98</v>
      </c>
    </row>
    <row r="37" spans="1:14" ht="18" x14ac:dyDescent="0.25">
      <c r="A37" s="204" t="s">
        <v>545</v>
      </c>
      <c r="B37" s="185">
        <v>1</v>
      </c>
      <c r="C37" s="185">
        <v>3</v>
      </c>
      <c r="D37" s="185">
        <v>2</v>
      </c>
      <c r="E37" s="185">
        <v>2</v>
      </c>
      <c r="F37" s="185">
        <v>2</v>
      </c>
      <c r="G37" s="185">
        <v>2</v>
      </c>
      <c r="H37" s="185">
        <v>3</v>
      </c>
      <c r="I37" s="185">
        <v>2</v>
      </c>
      <c r="J37" s="185">
        <v>1</v>
      </c>
      <c r="K37" s="185">
        <v>4</v>
      </c>
      <c r="L37" s="185">
        <v>3</v>
      </c>
      <c r="M37" s="185">
        <v>2</v>
      </c>
      <c r="N37" s="185">
        <v>27</v>
      </c>
    </row>
    <row r="38" spans="1:14" ht="18" x14ac:dyDescent="0.25">
      <c r="A38" s="204" t="s">
        <v>559</v>
      </c>
      <c r="B38" s="185">
        <v>1</v>
      </c>
      <c r="C38" s="185">
        <v>0</v>
      </c>
      <c r="D38" s="185">
        <v>1</v>
      </c>
      <c r="E38" s="185">
        <v>3</v>
      </c>
      <c r="F38" s="185">
        <v>1</v>
      </c>
      <c r="G38" s="185">
        <v>0</v>
      </c>
      <c r="H38" s="185">
        <v>2</v>
      </c>
      <c r="I38" s="185">
        <v>1</v>
      </c>
      <c r="J38" s="185">
        <v>0</v>
      </c>
      <c r="K38" s="185">
        <v>8</v>
      </c>
      <c r="L38" s="185">
        <v>0</v>
      </c>
      <c r="M38" s="185">
        <v>6</v>
      </c>
      <c r="N38" s="185">
        <v>23</v>
      </c>
    </row>
    <row r="39" spans="1:14" ht="18.75" x14ac:dyDescent="0.25">
      <c r="A39" s="206" t="s">
        <v>154</v>
      </c>
      <c r="B39" s="201">
        <f>SUM(B33:B38)</f>
        <v>97</v>
      </c>
      <c r="C39" s="201">
        <f t="shared" ref="C39:M39" si="4">SUM(C33:C38)</f>
        <v>98</v>
      </c>
      <c r="D39" s="201">
        <f t="shared" si="4"/>
        <v>89</v>
      </c>
      <c r="E39" s="201">
        <f t="shared" si="4"/>
        <v>99</v>
      </c>
      <c r="F39" s="201">
        <f t="shared" si="4"/>
        <v>68</v>
      </c>
      <c r="G39" s="201">
        <f t="shared" si="4"/>
        <v>101</v>
      </c>
      <c r="H39" s="201">
        <f t="shared" si="4"/>
        <v>127</v>
      </c>
      <c r="I39" s="201">
        <f t="shared" si="4"/>
        <v>99</v>
      </c>
      <c r="J39" s="201">
        <f t="shared" si="4"/>
        <v>96</v>
      </c>
      <c r="K39" s="201">
        <f t="shared" si="4"/>
        <v>113</v>
      </c>
      <c r="L39" s="201">
        <f t="shared" si="4"/>
        <v>86</v>
      </c>
      <c r="M39" s="201">
        <f t="shared" si="4"/>
        <v>103</v>
      </c>
      <c r="N39" s="205">
        <v>1176</v>
      </c>
    </row>
    <row r="40" spans="1:14" x14ac:dyDescent="0.25">
      <c r="A40" s="207" t="s">
        <v>560</v>
      </c>
    </row>
    <row r="41" spans="1:14" x14ac:dyDescent="0.25">
      <c r="A41" s="1"/>
    </row>
    <row r="42" spans="1:14" ht="21" x14ac:dyDescent="0.35">
      <c r="A42" s="817" t="s">
        <v>555</v>
      </c>
      <c r="B42" s="817"/>
      <c r="C42" s="817"/>
      <c r="D42" s="817"/>
      <c r="E42" s="817"/>
      <c r="F42" s="817"/>
      <c r="G42" s="817"/>
      <c r="H42" s="817"/>
      <c r="I42" s="817"/>
      <c r="J42" s="817"/>
      <c r="K42" s="817"/>
      <c r="L42" s="817"/>
      <c r="M42" s="817"/>
      <c r="N42" s="817"/>
    </row>
    <row r="43" spans="1:14" x14ac:dyDescent="0.25">
      <c r="A43" s="815" t="s">
        <v>583</v>
      </c>
      <c r="B43" s="813" t="s">
        <v>584</v>
      </c>
      <c r="C43" s="813" t="s">
        <v>585</v>
      </c>
      <c r="D43" s="813" t="s">
        <v>586</v>
      </c>
      <c r="E43" s="813" t="s">
        <v>587</v>
      </c>
      <c r="F43" s="813" t="s">
        <v>588</v>
      </c>
      <c r="G43" s="813" t="s">
        <v>589</v>
      </c>
      <c r="H43" s="813" t="s">
        <v>590</v>
      </c>
      <c r="I43" s="813" t="s">
        <v>591</v>
      </c>
      <c r="J43" s="813" t="s">
        <v>592</v>
      </c>
      <c r="K43" s="813" t="s">
        <v>593</v>
      </c>
      <c r="L43" s="813" t="s">
        <v>594</v>
      </c>
      <c r="M43" s="813" t="s">
        <v>595</v>
      </c>
      <c r="N43" s="813" t="s">
        <v>154</v>
      </c>
    </row>
    <row r="44" spans="1:14" ht="15.75" thickBot="1" x14ac:dyDescent="0.3">
      <c r="A44" s="816"/>
      <c r="B44" s="814"/>
      <c r="C44" s="814"/>
      <c r="D44" s="814"/>
      <c r="E44" s="814"/>
      <c r="F44" s="814"/>
      <c r="G44" s="814"/>
      <c r="H44" s="814"/>
      <c r="I44" s="814"/>
      <c r="J44" s="814"/>
      <c r="K44" s="814"/>
      <c r="L44" s="814"/>
      <c r="M44" s="814"/>
      <c r="N44" s="814"/>
    </row>
    <row r="45" spans="1:14" ht="18" x14ac:dyDescent="0.25">
      <c r="A45" s="203" t="s">
        <v>541</v>
      </c>
      <c r="B45" s="202">
        <v>92</v>
      </c>
      <c r="C45" s="202">
        <v>85</v>
      </c>
      <c r="D45" s="202">
        <v>87</v>
      </c>
      <c r="E45" s="202">
        <v>93</v>
      </c>
      <c r="F45" s="202">
        <v>67</v>
      </c>
      <c r="G45" s="202">
        <v>97</v>
      </c>
      <c r="H45" s="202">
        <v>90</v>
      </c>
      <c r="I45" s="202">
        <v>73</v>
      </c>
      <c r="J45" s="202">
        <v>100</v>
      </c>
      <c r="K45" s="202">
        <v>69</v>
      </c>
      <c r="L45" s="202">
        <v>49</v>
      </c>
      <c r="M45" s="202">
        <v>18</v>
      </c>
      <c r="N45" s="202">
        <f t="shared" ref="N45:N50" si="5">SUM(B45:M45)</f>
        <v>920</v>
      </c>
    </row>
    <row r="46" spans="1:14" ht="18" x14ac:dyDescent="0.25">
      <c r="A46" s="204" t="s">
        <v>542</v>
      </c>
      <c r="B46" s="185">
        <v>9</v>
      </c>
      <c r="C46" s="185">
        <v>13</v>
      </c>
      <c r="D46" s="185">
        <v>19</v>
      </c>
      <c r="E46" s="185">
        <v>15</v>
      </c>
      <c r="F46" s="185">
        <v>19</v>
      </c>
      <c r="G46" s="185">
        <v>17</v>
      </c>
      <c r="H46" s="185">
        <v>15</v>
      </c>
      <c r="I46" s="185">
        <v>16</v>
      </c>
      <c r="J46" s="185">
        <v>16</v>
      </c>
      <c r="K46" s="185">
        <v>22</v>
      </c>
      <c r="L46" s="185">
        <v>7</v>
      </c>
      <c r="M46" s="185">
        <v>5</v>
      </c>
      <c r="N46" s="185">
        <f t="shared" si="5"/>
        <v>173</v>
      </c>
    </row>
    <row r="47" spans="1:14" ht="18" x14ac:dyDescent="0.25">
      <c r="A47" s="204" t="s">
        <v>543</v>
      </c>
      <c r="B47" s="185">
        <v>25</v>
      </c>
      <c r="C47" s="185">
        <v>42</v>
      </c>
      <c r="D47" s="185">
        <v>20</v>
      </c>
      <c r="E47" s="185">
        <v>43</v>
      </c>
      <c r="F47" s="185">
        <v>15</v>
      </c>
      <c r="G47" s="185">
        <v>29</v>
      </c>
      <c r="H47" s="185">
        <v>39</v>
      </c>
      <c r="I47" s="185">
        <v>40</v>
      </c>
      <c r="J47" s="185">
        <v>15</v>
      </c>
      <c r="K47" s="185">
        <v>25</v>
      </c>
      <c r="L47" s="185">
        <v>40</v>
      </c>
      <c r="M47" s="185">
        <v>22</v>
      </c>
      <c r="N47" s="185">
        <f t="shared" si="5"/>
        <v>355</v>
      </c>
    </row>
    <row r="48" spans="1:14" ht="18" x14ac:dyDescent="0.25">
      <c r="A48" s="204" t="s">
        <v>544</v>
      </c>
      <c r="B48" s="185">
        <v>12</v>
      </c>
      <c r="C48" s="185">
        <v>12</v>
      </c>
      <c r="D48" s="185">
        <v>9</v>
      </c>
      <c r="E48" s="185">
        <v>7</v>
      </c>
      <c r="F48" s="185">
        <v>11</v>
      </c>
      <c r="G48" s="185">
        <v>12</v>
      </c>
      <c r="H48" s="185">
        <v>14</v>
      </c>
      <c r="I48" s="185">
        <v>8</v>
      </c>
      <c r="J48" s="185">
        <v>19</v>
      </c>
      <c r="K48" s="185">
        <v>11</v>
      </c>
      <c r="L48" s="185">
        <v>14</v>
      </c>
      <c r="M48" s="185">
        <v>7</v>
      </c>
      <c r="N48" s="185">
        <f t="shared" si="5"/>
        <v>136</v>
      </c>
    </row>
    <row r="49" spans="1:14" ht="18" x14ac:dyDescent="0.25">
      <c r="A49" s="204" t="s">
        <v>545</v>
      </c>
      <c r="B49" s="185">
        <v>3</v>
      </c>
      <c r="C49" s="185">
        <v>5</v>
      </c>
      <c r="D49" s="185">
        <v>1</v>
      </c>
      <c r="E49" s="185">
        <v>0</v>
      </c>
      <c r="F49" s="185">
        <v>1</v>
      </c>
      <c r="G49" s="185">
        <v>1</v>
      </c>
      <c r="H49" s="185">
        <v>5</v>
      </c>
      <c r="I49" s="185">
        <v>9</v>
      </c>
      <c r="J49" s="185">
        <v>4</v>
      </c>
      <c r="K49" s="185">
        <v>2</v>
      </c>
      <c r="L49" s="185">
        <v>2</v>
      </c>
      <c r="M49" s="185">
        <v>1</v>
      </c>
      <c r="N49" s="185">
        <f t="shared" si="5"/>
        <v>34</v>
      </c>
    </row>
    <row r="50" spans="1:14" ht="18" x14ac:dyDescent="0.25">
      <c r="A50" s="204" t="s">
        <v>559</v>
      </c>
      <c r="B50" s="185">
        <v>7</v>
      </c>
      <c r="C50" s="185">
        <f>1+10</f>
        <v>11</v>
      </c>
      <c r="D50" s="185">
        <v>7</v>
      </c>
      <c r="E50" s="185">
        <v>12</v>
      </c>
      <c r="F50" s="185">
        <f>1+6</f>
        <v>7</v>
      </c>
      <c r="G50" s="185">
        <v>4</v>
      </c>
      <c r="H50" s="185">
        <v>23</v>
      </c>
      <c r="I50" s="185">
        <v>12</v>
      </c>
      <c r="J50" s="185">
        <v>5</v>
      </c>
      <c r="K50" s="185">
        <v>22</v>
      </c>
      <c r="L50" s="185">
        <v>6</v>
      </c>
      <c r="M50" s="185">
        <v>4</v>
      </c>
      <c r="N50" s="185">
        <f t="shared" si="5"/>
        <v>120</v>
      </c>
    </row>
    <row r="51" spans="1:14" ht="18.75" x14ac:dyDescent="0.25">
      <c r="A51" s="206" t="s">
        <v>154</v>
      </c>
      <c r="B51" s="201">
        <f>SUM(B45:B50)</f>
        <v>148</v>
      </c>
      <c r="C51" s="201">
        <f t="shared" ref="C51:N51" si="6">SUM(C45:C50)</f>
        <v>168</v>
      </c>
      <c r="D51" s="201">
        <f t="shared" si="6"/>
        <v>143</v>
      </c>
      <c r="E51" s="201">
        <f t="shared" si="6"/>
        <v>170</v>
      </c>
      <c r="F51" s="201">
        <f t="shared" si="6"/>
        <v>120</v>
      </c>
      <c r="G51" s="201">
        <f t="shared" si="6"/>
        <v>160</v>
      </c>
      <c r="H51" s="201">
        <f t="shared" si="6"/>
        <v>186</v>
      </c>
      <c r="I51" s="201">
        <f t="shared" si="6"/>
        <v>158</v>
      </c>
      <c r="J51" s="201">
        <f t="shared" si="6"/>
        <v>159</v>
      </c>
      <c r="K51" s="201">
        <f t="shared" si="6"/>
        <v>151</v>
      </c>
      <c r="L51" s="201">
        <f t="shared" si="6"/>
        <v>118</v>
      </c>
      <c r="M51" s="201">
        <f t="shared" si="6"/>
        <v>57</v>
      </c>
      <c r="N51" s="205">
        <f t="shared" si="6"/>
        <v>1738</v>
      </c>
    </row>
  </sheetData>
  <mergeCells count="60">
    <mergeCell ref="I17:I18"/>
    <mergeCell ref="J17:J18"/>
    <mergeCell ref="K17:K18"/>
    <mergeCell ref="L17:L18"/>
    <mergeCell ref="M17:M18"/>
    <mergeCell ref="N17:N18"/>
    <mergeCell ref="N5:N6"/>
    <mergeCell ref="A16:N16"/>
    <mergeCell ref="A17:A18"/>
    <mergeCell ref="B17:B18"/>
    <mergeCell ref="C17:C18"/>
    <mergeCell ref="D17:D18"/>
    <mergeCell ref="E17:E18"/>
    <mergeCell ref="F17:F18"/>
    <mergeCell ref="G17:G18"/>
    <mergeCell ref="H17:H18"/>
    <mergeCell ref="H5:H6"/>
    <mergeCell ref="I5:I6"/>
    <mergeCell ref="J5:J6"/>
    <mergeCell ref="K5:K6"/>
    <mergeCell ref="L5:L6"/>
    <mergeCell ref="M5:M6"/>
    <mergeCell ref="N43:N44"/>
    <mergeCell ref="A30:N30"/>
    <mergeCell ref="A4:N4"/>
    <mergeCell ref="A5:A6"/>
    <mergeCell ref="B5:B6"/>
    <mergeCell ref="C5:C6"/>
    <mergeCell ref="D5:D6"/>
    <mergeCell ref="E5:E6"/>
    <mergeCell ref="F5:F6"/>
    <mergeCell ref="G5:G6"/>
    <mergeCell ref="H43:H44"/>
    <mergeCell ref="I43:I44"/>
    <mergeCell ref="J43:J44"/>
    <mergeCell ref="K43:K44"/>
    <mergeCell ref="L43:L44"/>
    <mergeCell ref="M43:M44"/>
    <mergeCell ref="M31:M32"/>
    <mergeCell ref="N31:N32"/>
    <mergeCell ref="A42:N42"/>
    <mergeCell ref="A43:A44"/>
    <mergeCell ref="B43:B44"/>
    <mergeCell ref="C43:C44"/>
    <mergeCell ref="D43:D44"/>
    <mergeCell ref="E43:E44"/>
    <mergeCell ref="F43:F44"/>
    <mergeCell ref="G43:G44"/>
    <mergeCell ref="G31:G32"/>
    <mergeCell ref="H31:H32"/>
    <mergeCell ref="I31:I32"/>
    <mergeCell ref="J31:J32"/>
    <mergeCell ref="K31:K32"/>
    <mergeCell ref="L31:L32"/>
    <mergeCell ref="A31:A32"/>
    <mergeCell ref="B31:B32"/>
    <mergeCell ref="C31:C32"/>
    <mergeCell ref="D31:D32"/>
    <mergeCell ref="E31:E32"/>
    <mergeCell ref="F31:F3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4"/>
  <sheetViews>
    <sheetView showGridLines="0" topLeftCell="A6" zoomScale="80" zoomScaleNormal="80" workbookViewId="0">
      <selection activeCell="C14" sqref="C14:C28"/>
    </sheetView>
  </sheetViews>
  <sheetFormatPr baseColWidth="10" defaultColWidth="11.42578125" defaultRowHeight="15" x14ac:dyDescent="0.25"/>
  <cols>
    <col min="1" max="1" width="1.28515625" style="1" customWidth="1"/>
    <col min="2" max="2" width="21.28515625" style="1" customWidth="1"/>
    <col min="3" max="5" width="12.7109375" style="1" customWidth="1"/>
    <col min="6" max="6" width="13.28515625" style="1" customWidth="1"/>
    <col min="7" max="7" width="11.28515625" style="1" customWidth="1"/>
    <col min="8" max="8" width="12.28515625" style="1" customWidth="1"/>
    <col min="9" max="9" width="10.140625" style="1" customWidth="1"/>
    <col min="10" max="10" width="5.28515625"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73" t="s">
        <v>597</v>
      </c>
      <c r="B1" s="673"/>
      <c r="C1" s="673"/>
      <c r="D1" s="673"/>
      <c r="E1" s="673"/>
      <c r="F1" s="673"/>
      <c r="G1" s="673"/>
      <c r="H1" s="673"/>
      <c r="I1" s="673"/>
      <c r="J1" s="673"/>
      <c r="K1" s="673"/>
      <c r="L1" s="673"/>
      <c r="M1" s="673"/>
      <c r="N1" s="673"/>
      <c r="O1" s="673"/>
      <c r="P1" s="673"/>
      <c r="Q1" s="673"/>
    </row>
    <row r="2" spans="1:17" ht="15" customHeight="1" x14ac:dyDescent="0.25">
      <c r="A2" s="673"/>
      <c r="B2" s="673"/>
      <c r="C2" s="673"/>
      <c r="D2" s="673"/>
      <c r="E2" s="673"/>
      <c r="F2" s="673"/>
      <c r="G2" s="673"/>
      <c r="H2" s="673"/>
      <c r="I2" s="673"/>
      <c r="J2" s="673"/>
      <c r="K2" s="673"/>
      <c r="L2" s="673"/>
      <c r="M2" s="673"/>
      <c r="N2" s="673"/>
      <c r="O2" s="673"/>
      <c r="P2" s="673"/>
      <c r="Q2" s="673"/>
    </row>
    <row r="3" spans="1:17" ht="15" customHeight="1" x14ac:dyDescent="0.25">
      <c r="A3" s="673"/>
      <c r="B3" s="673"/>
      <c r="C3" s="673"/>
      <c r="D3" s="673"/>
      <c r="E3" s="673"/>
      <c r="F3" s="673"/>
      <c r="G3" s="673"/>
      <c r="H3" s="673"/>
      <c r="I3" s="673"/>
      <c r="J3" s="673"/>
      <c r="K3" s="673"/>
      <c r="L3" s="673"/>
      <c r="M3" s="673"/>
      <c r="N3" s="673"/>
      <c r="O3" s="673"/>
      <c r="P3" s="673"/>
      <c r="Q3" s="673"/>
    </row>
    <row r="4" spans="1:17" x14ac:dyDescent="0.25">
      <c r="B4" s="26" t="s">
        <v>106</v>
      </c>
      <c r="M4" s="17" t="s">
        <v>4</v>
      </c>
      <c r="N4" s="17"/>
      <c r="O4" s="147" t="s">
        <v>598</v>
      </c>
      <c r="P4" s="17"/>
    </row>
    <row r="5" spans="1:17" x14ac:dyDescent="0.25">
      <c r="B5" s="26"/>
      <c r="M5" s="17"/>
      <c r="N5" s="17"/>
      <c r="O5" s="17"/>
      <c r="P5" s="17"/>
    </row>
    <row r="6" spans="1:17" ht="15" customHeight="1" x14ac:dyDescent="0.25">
      <c r="B6" s="818" t="s">
        <v>599</v>
      </c>
      <c r="C6" s="818"/>
      <c r="D6" s="819" t="s">
        <v>600</v>
      </c>
      <c r="E6" s="819"/>
      <c r="F6" s="819"/>
      <c r="G6" s="819"/>
      <c r="H6" s="819"/>
      <c r="I6" s="819"/>
      <c r="J6" s="819"/>
      <c r="K6" s="819"/>
      <c r="L6" s="819"/>
      <c r="M6" s="819"/>
      <c r="N6" s="819"/>
      <c r="O6" s="819"/>
      <c r="P6" s="819"/>
    </row>
    <row r="7" spans="1:17" x14ac:dyDescent="0.25">
      <c r="B7" s="818"/>
      <c r="C7" s="818"/>
      <c r="D7" s="819"/>
      <c r="E7" s="819"/>
      <c r="F7" s="819"/>
      <c r="G7" s="819"/>
      <c r="H7" s="819"/>
      <c r="I7" s="819"/>
      <c r="J7" s="819"/>
      <c r="K7" s="819"/>
      <c r="L7" s="819"/>
      <c r="M7" s="819"/>
      <c r="N7" s="819"/>
      <c r="O7" s="819"/>
      <c r="P7" s="819"/>
    </row>
    <row r="8" spans="1:17" x14ac:dyDescent="0.25">
      <c r="B8" s="818"/>
      <c r="C8" s="818"/>
      <c r="D8" s="819"/>
      <c r="E8" s="819"/>
      <c r="F8" s="819"/>
      <c r="G8" s="819"/>
      <c r="H8" s="819"/>
      <c r="I8" s="819"/>
      <c r="J8" s="819"/>
      <c r="K8" s="819"/>
      <c r="L8" s="819"/>
      <c r="M8" s="819"/>
      <c r="N8" s="819"/>
      <c r="O8" s="819"/>
      <c r="P8" s="819"/>
      <c r="Q8" s="17"/>
    </row>
    <row r="9" spans="1:17" x14ac:dyDescent="0.25">
      <c r="B9" s="26"/>
      <c r="D9" s="819"/>
      <c r="E9" s="819"/>
      <c r="F9" s="819"/>
      <c r="G9" s="819"/>
      <c r="H9" s="819"/>
      <c r="I9" s="819"/>
      <c r="J9" s="819"/>
      <c r="K9" s="819"/>
      <c r="L9" s="819"/>
      <c r="M9" s="819"/>
      <c r="N9" s="819"/>
      <c r="O9" s="819"/>
      <c r="P9" s="819"/>
      <c r="Q9" s="17"/>
    </row>
    <row r="10" spans="1:17" x14ac:dyDescent="0.25">
      <c r="B10" s="26"/>
      <c r="D10" s="819"/>
      <c r="E10" s="819"/>
      <c r="F10" s="819"/>
      <c r="G10" s="819"/>
      <c r="H10" s="819"/>
      <c r="I10" s="819"/>
      <c r="J10" s="819"/>
      <c r="K10" s="819"/>
      <c r="L10" s="819"/>
      <c r="M10" s="819"/>
      <c r="N10" s="819"/>
      <c r="O10" s="819"/>
      <c r="P10" s="819"/>
      <c r="Q10" s="17"/>
    </row>
    <row r="11" spans="1:17" x14ac:dyDescent="0.25">
      <c r="B11" s="26"/>
      <c r="N11" s="17"/>
      <c r="O11" s="17"/>
      <c r="P11" s="17"/>
      <c r="Q11" s="17"/>
    </row>
    <row r="12" spans="1:17" ht="21" customHeight="1" x14ac:dyDescent="0.35">
      <c r="B12" s="79" t="s">
        <v>601</v>
      </c>
      <c r="C12" s="80"/>
      <c r="D12" s="80"/>
    </row>
    <row r="13" spans="1:17" ht="15" customHeight="1" x14ac:dyDescent="0.25">
      <c r="O13" s="8"/>
      <c r="P13" s="7"/>
      <c r="Q13" s="7"/>
    </row>
    <row r="14" spans="1:17" ht="15" customHeight="1" x14ac:dyDescent="0.25">
      <c r="B14" s="774" t="s">
        <v>602</v>
      </c>
      <c r="C14" s="820">
        <v>2019</v>
      </c>
      <c r="D14" s="820">
        <v>2020</v>
      </c>
      <c r="E14" s="820" t="s">
        <v>603</v>
      </c>
      <c r="K14" s="774" t="s">
        <v>604</v>
      </c>
      <c r="L14" s="820">
        <v>2019</v>
      </c>
      <c r="M14" s="820">
        <v>2020</v>
      </c>
      <c r="N14" s="820" t="s">
        <v>603</v>
      </c>
    </row>
    <row r="15" spans="1:17" ht="15" customHeight="1" x14ac:dyDescent="0.25">
      <c r="B15" s="774"/>
      <c r="C15" s="821"/>
      <c r="D15" s="821"/>
      <c r="E15" s="821"/>
      <c r="K15" s="774"/>
      <c r="L15" s="821"/>
      <c r="M15" s="821"/>
      <c r="N15" s="821"/>
    </row>
    <row r="16" spans="1:17" ht="18" customHeight="1" x14ac:dyDescent="0.25">
      <c r="B16" s="78" t="s">
        <v>360</v>
      </c>
      <c r="C16" s="54">
        <v>1.41</v>
      </c>
      <c r="D16" s="54">
        <v>1.25</v>
      </c>
      <c r="E16" s="6">
        <f>+(D16-C16)/C16</f>
        <v>-0.11347517730496449</v>
      </c>
      <c r="G16" s="12"/>
      <c r="H16" s="2"/>
      <c r="K16" s="78" t="s">
        <v>360</v>
      </c>
      <c r="L16" s="58">
        <v>7.2</v>
      </c>
      <c r="M16" s="58">
        <v>5.3</v>
      </c>
      <c r="N16" s="6">
        <f>+(M16-L16)/L16</f>
        <v>-0.26388888888888895</v>
      </c>
    </row>
    <row r="17" spans="2:14" ht="18" customHeight="1" x14ac:dyDescent="0.25">
      <c r="B17" s="78" t="s">
        <v>361</v>
      </c>
      <c r="C17" s="54">
        <v>1.23</v>
      </c>
      <c r="D17" s="54">
        <v>1.35</v>
      </c>
      <c r="E17" s="6">
        <f t="shared" ref="E17:E23" si="0">+(D17-C17)/C17</f>
        <v>9.7560975609756184E-2</v>
      </c>
      <c r="G17" s="12"/>
      <c r="H17" s="2"/>
      <c r="K17" s="78" t="s">
        <v>361</v>
      </c>
      <c r="L17" s="58">
        <v>6.4</v>
      </c>
      <c r="M17" s="58">
        <v>4.9000000000000004</v>
      </c>
      <c r="N17" s="6">
        <f t="shared" ref="N17:N23" si="1">+(M17-L17)/L17</f>
        <v>-0.234375</v>
      </c>
    </row>
    <row r="18" spans="2:14" ht="18" customHeight="1" x14ac:dyDescent="0.25">
      <c r="B18" s="78" t="s">
        <v>362</v>
      </c>
      <c r="C18" s="54">
        <v>1.3</v>
      </c>
      <c r="D18" s="54">
        <v>1.21</v>
      </c>
      <c r="E18" s="6">
        <f t="shared" si="0"/>
        <v>-6.923076923076929E-2</v>
      </c>
      <c r="G18" s="12"/>
      <c r="H18" s="2"/>
      <c r="K18" s="78" t="s">
        <v>362</v>
      </c>
      <c r="L18" s="58">
        <v>4</v>
      </c>
      <c r="M18" s="58">
        <v>5.3</v>
      </c>
      <c r="N18" s="6">
        <f t="shared" si="1"/>
        <v>0.32499999999999996</v>
      </c>
    </row>
    <row r="19" spans="2:14" ht="18" customHeight="1" x14ac:dyDescent="0.25">
      <c r="B19" s="78" t="s">
        <v>363</v>
      </c>
      <c r="C19" s="54">
        <v>1.19</v>
      </c>
      <c r="D19" s="54">
        <v>1.1200000000000001</v>
      </c>
      <c r="E19" s="6">
        <f t="shared" si="0"/>
        <v>-5.8823529411764573E-2</v>
      </c>
      <c r="G19" s="12"/>
      <c r="H19" s="2"/>
      <c r="K19" s="78" t="s">
        <v>363</v>
      </c>
      <c r="L19" s="58">
        <v>6.6</v>
      </c>
      <c r="M19" s="58">
        <v>4.0999999999999996</v>
      </c>
      <c r="N19" s="6">
        <f t="shared" si="1"/>
        <v>-0.37878787878787878</v>
      </c>
    </row>
    <row r="20" spans="2:14" ht="18" customHeight="1" x14ac:dyDescent="0.25">
      <c r="B20" s="78" t="s">
        <v>364</v>
      </c>
      <c r="C20" s="54">
        <v>1.37</v>
      </c>
      <c r="D20" s="54">
        <v>1.1499999999999999</v>
      </c>
      <c r="E20" s="6">
        <f>+(D20-C20)/C20</f>
        <v>-0.16058394160583955</v>
      </c>
      <c r="G20" s="12"/>
      <c r="H20" s="2"/>
      <c r="K20" s="78" t="s">
        <v>364</v>
      </c>
      <c r="L20" s="58">
        <v>5.5</v>
      </c>
      <c r="M20" s="58">
        <v>7.1</v>
      </c>
      <c r="N20" s="6">
        <f t="shared" si="1"/>
        <v>0.29090909090909084</v>
      </c>
    </row>
    <row r="21" spans="2:14" ht="18" x14ac:dyDescent="0.25">
      <c r="B21" s="78" t="s">
        <v>365</v>
      </c>
      <c r="C21" s="54">
        <v>1.21</v>
      </c>
      <c r="D21" s="54">
        <v>1.1000000000000001</v>
      </c>
      <c r="E21" s="6">
        <f t="shared" si="0"/>
        <v>-9.0909090909090814E-2</v>
      </c>
      <c r="G21" s="11"/>
      <c r="H21" s="2"/>
      <c r="K21" s="78" t="s">
        <v>365</v>
      </c>
      <c r="L21" s="58">
        <v>6.1</v>
      </c>
      <c r="M21" s="54">
        <v>7.2</v>
      </c>
      <c r="N21" s="6">
        <f t="shared" si="1"/>
        <v>0.18032786885245911</v>
      </c>
    </row>
    <row r="22" spans="2:14" ht="18" x14ac:dyDescent="0.25">
      <c r="B22" s="78" t="s">
        <v>366</v>
      </c>
      <c r="C22" s="54">
        <v>1.34</v>
      </c>
      <c r="D22" s="54">
        <v>1.19</v>
      </c>
      <c r="E22" s="6">
        <f t="shared" si="0"/>
        <v>-0.11194029850746277</v>
      </c>
      <c r="G22" s="3"/>
      <c r="K22" s="78" t="s">
        <v>366</v>
      </c>
      <c r="L22" s="58">
        <v>7.3</v>
      </c>
      <c r="M22" s="58">
        <v>8.8000000000000007</v>
      </c>
      <c r="N22" s="6">
        <f t="shared" si="1"/>
        <v>0.20547945205479465</v>
      </c>
    </row>
    <row r="23" spans="2:14" ht="18" x14ac:dyDescent="0.25">
      <c r="B23" s="78" t="s">
        <v>367</v>
      </c>
      <c r="C23" s="54">
        <v>1.42</v>
      </c>
      <c r="D23" s="54">
        <v>1.1200000000000001</v>
      </c>
      <c r="E23" s="6">
        <f t="shared" si="0"/>
        <v>-0.2112676056338027</v>
      </c>
      <c r="K23" s="78" t="s">
        <v>367</v>
      </c>
      <c r="L23" s="58">
        <v>6.6</v>
      </c>
      <c r="M23" s="58">
        <v>7.4</v>
      </c>
      <c r="N23" s="6">
        <f t="shared" si="1"/>
        <v>0.12121212121212133</v>
      </c>
    </row>
    <row r="24" spans="2:14" ht="18" x14ac:dyDescent="0.25">
      <c r="B24" s="78" t="s">
        <v>380</v>
      </c>
      <c r="C24" s="54">
        <v>1.37</v>
      </c>
      <c r="D24" s="54">
        <v>1.36</v>
      </c>
      <c r="E24" s="6">
        <f>+(D24-C24)/C24</f>
        <v>-7.2992700729927066E-3</v>
      </c>
      <c r="G24" s="3"/>
      <c r="K24" s="78" t="s">
        <v>380</v>
      </c>
      <c r="L24" s="58">
        <v>4.3</v>
      </c>
      <c r="M24" s="58">
        <v>9.4</v>
      </c>
      <c r="N24" s="6">
        <f>+(M24-L24)/L24</f>
        <v>1.1860465116279071</v>
      </c>
    </row>
    <row r="25" spans="2:14" ht="18" hidden="1" x14ac:dyDescent="0.25">
      <c r="B25" s="78" t="s">
        <v>381</v>
      </c>
      <c r="C25" s="54">
        <v>1.42</v>
      </c>
      <c r="D25" s="54"/>
      <c r="E25" s="6">
        <f>+(D25-C25)/C25</f>
        <v>-1</v>
      </c>
      <c r="F25" s="1" t="str">
        <f>PROPER(B25)</f>
        <v>Octubre</v>
      </c>
      <c r="K25" s="78" t="s">
        <v>381</v>
      </c>
      <c r="L25" s="58">
        <v>4.0999999999999996</v>
      </c>
      <c r="M25" s="58"/>
      <c r="N25" s="6">
        <f>+(M25-L25)/L25</f>
        <v>-1</v>
      </c>
    </row>
    <row r="26" spans="2:14" ht="18" hidden="1" x14ac:dyDescent="0.25">
      <c r="B26" s="78" t="s">
        <v>382</v>
      </c>
      <c r="C26" s="54">
        <v>1.27</v>
      </c>
      <c r="D26" s="54"/>
      <c r="E26" s="6">
        <f>+(D26-C26)/C26</f>
        <v>-1</v>
      </c>
      <c r="F26" s="1" t="str">
        <f>PROPER(B26)</f>
        <v>Noviembre</v>
      </c>
      <c r="K26" s="78" t="s">
        <v>382</v>
      </c>
      <c r="L26" s="58">
        <v>4.5999999999999996</v>
      </c>
      <c r="M26" s="58"/>
      <c r="N26" s="6">
        <f>+(M26-L26)/L26</f>
        <v>-1</v>
      </c>
    </row>
    <row r="27" spans="2:14" ht="18" hidden="1" x14ac:dyDescent="0.25">
      <c r="B27" s="78" t="s">
        <v>383</v>
      </c>
      <c r="C27" s="54">
        <v>1.29</v>
      </c>
      <c r="D27" s="54"/>
      <c r="E27" s="6">
        <f>+(D27-C27)/C27</f>
        <v>-1</v>
      </c>
      <c r="F27" s="1" t="str">
        <f>PROPER(B27)</f>
        <v>Diciembre</v>
      </c>
      <c r="K27" s="78" t="s">
        <v>383</v>
      </c>
      <c r="L27" s="58">
        <v>5.3</v>
      </c>
      <c r="M27" s="58"/>
      <c r="N27" s="6">
        <f>+(M27-L27)/L27</f>
        <v>-1</v>
      </c>
    </row>
    <row r="28" spans="2:14" ht="18" customHeight="1" x14ac:dyDescent="0.25">
      <c r="B28" s="77" t="s">
        <v>154</v>
      </c>
      <c r="C28" s="127">
        <f>SUM(C16:C24)</f>
        <v>11.84</v>
      </c>
      <c r="D28" s="127">
        <f>SUM(D16:D24)</f>
        <v>10.849999999999998</v>
      </c>
      <c r="E28" s="6">
        <f>+(D28-C28)/C28</f>
        <v>-8.3614864864865038E-2</v>
      </c>
      <c r="F28" s="14"/>
      <c r="K28" s="77" t="s">
        <v>154</v>
      </c>
      <c r="L28" s="127">
        <f>SUM(L16:L24)</f>
        <v>54</v>
      </c>
      <c r="M28" s="127">
        <f>SUM(M16:M24)</f>
        <v>59.5</v>
      </c>
      <c r="N28" s="6">
        <f>+(M28-L28)/L28</f>
        <v>0.10185185185185185</v>
      </c>
    </row>
    <row r="29" spans="2:14" ht="18" customHeight="1" x14ac:dyDescent="0.35">
      <c r="B29" s="24" t="s">
        <v>605</v>
      </c>
      <c r="C29" s="14"/>
      <c r="D29" s="14"/>
      <c r="E29" s="14"/>
      <c r="F29" s="73"/>
      <c r="K29" s="24"/>
    </row>
    <row r="30" spans="2:14" ht="18" customHeight="1" x14ac:dyDescent="0.35">
      <c r="B30" s="24"/>
      <c r="C30" s="14"/>
      <c r="D30" s="14"/>
      <c r="E30" s="14"/>
      <c r="F30" s="73"/>
      <c r="K30" s="24"/>
    </row>
    <row r="31" spans="2:14" ht="18" customHeight="1" x14ac:dyDescent="0.35">
      <c r="B31" s="24"/>
      <c r="C31" s="14"/>
      <c r="D31" s="14"/>
      <c r="E31" s="14"/>
      <c r="F31" s="73"/>
      <c r="K31" s="24"/>
    </row>
    <row r="32" spans="2:14" ht="18" customHeight="1" x14ac:dyDescent="0.35">
      <c r="B32" s="24"/>
      <c r="C32" s="14"/>
      <c r="D32" s="14"/>
      <c r="E32" s="14"/>
      <c r="F32" s="73"/>
      <c r="K32" s="24"/>
    </row>
    <row r="33" spans="2:17" ht="18" customHeight="1" x14ac:dyDescent="0.35">
      <c r="B33" s="24"/>
      <c r="C33" s="14"/>
      <c r="D33" s="14"/>
      <c r="E33" s="14"/>
      <c r="F33" s="73"/>
      <c r="K33" s="24"/>
    </row>
    <row r="34" spans="2:17" ht="18" customHeight="1" x14ac:dyDescent="0.35">
      <c r="B34" s="24"/>
      <c r="C34" s="14"/>
      <c r="D34" s="14"/>
      <c r="E34" s="14"/>
      <c r="F34" s="73"/>
      <c r="K34" s="24"/>
    </row>
    <row r="35" spans="2:17" ht="18" customHeight="1" x14ac:dyDescent="0.35">
      <c r="B35" s="24"/>
      <c r="C35" s="14"/>
      <c r="D35" s="14"/>
      <c r="E35" s="14"/>
      <c r="F35" s="73"/>
      <c r="K35" s="24"/>
    </row>
    <row r="36" spans="2:17" ht="18" customHeight="1" x14ac:dyDescent="0.35">
      <c r="B36" s="24"/>
      <c r="C36" s="14"/>
      <c r="D36" s="14"/>
      <c r="E36" s="14"/>
      <c r="F36" s="73"/>
      <c r="K36" s="24"/>
    </row>
    <row r="37" spans="2:17" ht="18" customHeight="1" x14ac:dyDescent="0.35">
      <c r="B37" s="24"/>
      <c r="C37" s="14"/>
      <c r="D37" s="14"/>
      <c r="E37" s="14"/>
      <c r="F37" s="73"/>
      <c r="K37" s="24"/>
    </row>
    <row r="38" spans="2:17" ht="18" customHeight="1" x14ac:dyDescent="0.35">
      <c r="B38" s="24"/>
      <c r="C38" s="14"/>
      <c r="D38" s="14"/>
      <c r="E38" s="14"/>
      <c r="F38" s="73"/>
      <c r="K38" s="24"/>
    </row>
    <row r="39" spans="2:17" ht="18" customHeight="1" x14ac:dyDescent="0.35">
      <c r="B39" s="24"/>
      <c r="C39" s="14"/>
      <c r="D39" s="14"/>
      <c r="E39" s="14"/>
      <c r="F39" s="73"/>
      <c r="K39" s="24"/>
    </row>
    <row r="40" spans="2:17" ht="18" customHeight="1" x14ac:dyDescent="0.35">
      <c r="B40" s="24"/>
      <c r="C40" s="14"/>
      <c r="D40" s="14"/>
      <c r="E40" s="14"/>
      <c r="F40" s="73"/>
    </row>
    <row r="41" spans="2:17" ht="22.5" customHeight="1" x14ac:dyDescent="0.35">
      <c r="B41" s="24"/>
      <c r="C41" s="14"/>
      <c r="D41" s="14"/>
      <c r="E41" s="14"/>
      <c r="F41" s="73"/>
      <c r="L41" s="828" t="s">
        <v>606</v>
      </c>
      <c r="M41" s="828"/>
      <c r="N41" s="828"/>
      <c r="O41" s="828"/>
      <c r="P41" s="828"/>
      <c r="Q41" s="828"/>
    </row>
    <row r="42" spans="2:17" ht="18" customHeight="1" x14ac:dyDescent="0.25">
      <c r="B42" s="829" t="s">
        <v>607</v>
      </c>
      <c r="C42" s="830"/>
      <c r="D42" s="831"/>
      <c r="E42" s="177" t="s">
        <v>175</v>
      </c>
      <c r="G42" s="832" t="s">
        <v>608</v>
      </c>
      <c r="H42" s="833"/>
      <c r="I42" s="834"/>
      <c r="J42" s="177" t="s">
        <v>609</v>
      </c>
      <c r="L42" s="828"/>
      <c r="M42" s="828"/>
      <c r="N42" s="828"/>
      <c r="O42" s="828"/>
      <c r="P42" s="828"/>
      <c r="Q42" s="828"/>
    </row>
    <row r="43" spans="2:17" ht="18" customHeight="1" x14ac:dyDescent="0.25">
      <c r="B43" s="824" t="s">
        <v>610</v>
      </c>
      <c r="C43" s="826"/>
      <c r="D43" s="54">
        <v>8.6790000000000003</v>
      </c>
      <c r="E43" s="55">
        <f>+D43/$D$48</f>
        <v>0.80153306243073508</v>
      </c>
      <c r="G43" s="824" t="s">
        <v>611</v>
      </c>
      <c r="H43" s="826"/>
      <c r="I43" s="84">
        <v>277249</v>
      </c>
      <c r="J43" s="85">
        <f>+I43/$I$48</f>
        <v>0.41403930587497384</v>
      </c>
      <c r="L43" s="828"/>
      <c r="M43" s="828"/>
      <c r="N43" s="828"/>
      <c r="O43" s="828"/>
      <c r="P43" s="828"/>
      <c r="Q43" s="828"/>
    </row>
    <row r="44" spans="2:17" ht="18" customHeight="1" x14ac:dyDescent="0.25">
      <c r="B44" s="824" t="s">
        <v>611</v>
      </c>
      <c r="C44" s="826"/>
      <c r="D44" s="54">
        <v>1.327</v>
      </c>
      <c r="E44" s="55">
        <f>+D44/$D$48</f>
        <v>0.12255264130033246</v>
      </c>
      <c r="G44" s="824" t="s">
        <v>610</v>
      </c>
      <c r="H44" s="826"/>
      <c r="I44" s="84">
        <v>316395</v>
      </c>
      <c r="J44" s="85">
        <f>+I44/$I$48</f>
        <v>0.47249932797706162</v>
      </c>
      <c r="L44" s="828"/>
      <c r="M44" s="828"/>
      <c r="N44" s="828"/>
      <c r="O44" s="828"/>
      <c r="P44" s="828"/>
      <c r="Q44" s="828"/>
    </row>
    <row r="45" spans="2:17" ht="18" customHeight="1" x14ac:dyDescent="0.25">
      <c r="B45" s="827" t="s">
        <v>612</v>
      </c>
      <c r="C45" s="827"/>
      <c r="D45" s="54">
        <v>0.59799999999999998</v>
      </c>
      <c r="E45" s="55">
        <f>+D45/$D$48</f>
        <v>5.5227188769855919E-2</v>
      </c>
      <c r="G45" s="824" t="s">
        <v>612</v>
      </c>
      <c r="H45" s="826"/>
      <c r="I45" s="84">
        <v>58433</v>
      </c>
      <c r="J45" s="85">
        <f>+I45/$I$48</f>
        <v>8.7262925241181566E-2</v>
      </c>
      <c r="L45" s="828"/>
      <c r="M45" s="828"/>
      <c r="N45" s="828"/>
      <c r="O45" s="828"/>
      <c r="P45" s="828"/>
      <c r="Q45" s="828"/>
    </row>
    <row r="46" spans="2:17" ht="18" customHeight="1" x14ac:dyDescent="0.25">
      <c r="B46" s="827" t="s">
        <v>613</v>
      </c>
      <c r="C46" s="827"/>
      <c r="D46" s="54">
        <v>0.21</v>
      </c>
      <c r="E46" s="55">
        <f>+D46/$D$48</f>
        <v>1.9394163280384187E-2</v>
      </c>
      <c r="G46" s="824" t="s">
        <v>613</v>
      </c>
      <c r="H46" s="826"/>
      <c r="I46" s="84">
        <v>16553</v>
      </c>
      <c r="J46" s="85">
        <f>+I46/$I$48</f>
        <v>2.4719990442340432E-2</v>
      </c>
      <c r="L46" s="828"/>
      <c r="M46" s="828"/>
      <c r="N46" s="828"/>
      <c r="O46" s="828"/>
      <c r="P46" s="828"/>
      <c r="Q46" s="828"/>
    </row>
    <row r="47" spans="2:17" ht="18" customHeight="1" x14ac:dyDescent="0.25">
      <c r="B47" s="827" t="s">
        <v>614</v>
      </c>
      <c r="C47" s="827"/>
      <c r="D47" s="54">
        <v>1.4E-2</v>
      </c>
      <c r="E47" s="55">
        <f>+D47/$D$48</f>
        <v>1.2929442186922792E-3</v>
      </c>
      <c r="G47" s="827" t="s">
        <v>614</v>
      </c>
      <c r="H47" s="827"/>
      <c r="I47" s="84">
        <v>990</v>
      </c>
      <c r="J47" s="85">
        <f>+I47/$I$48</f>
        <v>1.4784504644425197E-3</v>
      </c>
      <c r="L47" s="828"/>
      <c r="M47" s="828"/>
      <c r="N47" s="828"/>
      <c r="O47" s="828"/>
      <c r="P47" s="828"/>
      <c r="Q47" s="828"/>
    </row>
    <row r="48" spans="2:17" ht="18" x14ac:dyDescent="0.25">
      <c r="B48" s="827" t="s">
        <v>154</v>
      </c>
      <c r="C48" s="827"/>
      <c r="D48" s="54">
        <f>SUM(D43:D47)</f>
        <v>10.828000000000001</v>
      </c>
      <c r="E48" s="55">
        <f>SUM(E43:E47)</f>
        <v>1</v>
      </c>
      <c r="G48" s="827" t="s">
        <v>154</v>
      </c>
      <c r="H48" s="827"/>
      <c r="I48" s="140">
        <f>SUM(I43:I47)</f>
        <v>669620</v>
      </c>
      <c r="J48" s="86">
        <f>SUM(J43:J47)</f>
        <v>0.99999999999999989</v>
      </c>
      <c r="L48" s="828"/>
      <c r="M48" s="828"/>
      <c r="N48" s="828"/>
      <c r="O48" s="828"/>
      <c r="P48" s="828"/>
      <c r="Q48" s="828"/>
    </row>
    <row r="49" spans="2:17" ht="18" x14ac:dyDescent="0.35">
      <c r="B49" s="24" t="s">
        <v>605</v>
      </c>
      <c r="C49" s="13"/>
      <c r="D49" s="111"/>
      <c r="E49" s="73"/>
      <c r="G49" s="13"/>
      <c r="H49" s="13"/>
      <c r="I49" s="112"/>
      <c r="J49" s="113"/>
      <c r="L49" s="828"/>
      <c r="M49" s="828"/>
      <c r="N49" s="828"/>
      <c r="O49" s="828"/>
      <c r="P49" s="828"/>
      <c r="Q49" s="828"/>
    </row>
    <row r="50" spans="2:17" ht="18" x14ac:dyDescent="0.35">
      <c r="B50" s="24"/>
      <c r="C50" s="13"/>
      <c r="D50" s="111"/>
      <c r="E50" s="73"/>
      <c r="G50" s="13"/>
      <c r="H50" s="13"/>
      <c r="I50" s="112"/>
      <c r="J50" s="113"/>
      <c r="L50" s="828"/>
      <c r="M50" s="828"/>
      <c r="N50" s="828"/>
      <c r="O50" s="828"/>
      <c r="P50" s="828"/>
      <c r="Q50" s="828"/>
    </row>
    <row r="51" spans="2:17" ht="16.5" x14ac:dyDescent="0.35">
      <c r="G51" s="24"/>
      <c r="L51" s="828"/>
      <c r="M51" s="828"/>
      <c r="N51" s="828"/>
      <c r="O51" s="828"/>
      <c r="P51" s="828"/>
      <c r="Q51" s="828"/>
    </row>
    <row r="52" spans="2:17" x14ac:dyDescent="0.25">
      <c r="L52" s="828"/>
      <c r="M52" s="828"/>
      <c r="N52" s="828"/>
      <c r="O52" s="828"/>
      <c r="P52" s="828"/>
      <c r="Q52" s="828"/>
    </row>
    <row r="53" spans="2:17" ht="16.5" customHeight="1" x14ac:dyDescent="0.25">
      <c r="B53" s="835" t="s">
        <v>615</v>
      </c>
      <c r="C53" s="836"/>
      <c r="D53" s="836"/>
      <c r="E53" s="836"/>
      <c r="F53" s="837"/>
      <c r="K53" s="774" t="s">
        <v>616</v>
      </c>
      <c r="L53" s="774"/>
      <c r="M53" s="774"/>
      <c r="N53" s="822" t="s">
        <v>617</v>
      </c>
      <c r="O53" s="822" t="s">
        <v>618</v>
      </c>
      <c r="P53" s="820" t="s">
        <v>603</v>
      </c>
    </row>
    <row r="54" spans="2:17" ht="17.25" customHeight="1" x14ac:dyDescent="0.25">
      <c r="B54" s="81" t="s">
        <v>469</v>
      </c>
      <c r="C54" s="88" t="s">
        <v>463</v>
      </c>
      <c r="D54" s="177" t="s">
        <v>384</v>
      </c>
      <c r="E54" s="177" t="s">
        <v>619</v>
      </c>
      <c r="F54" s="177" t="s">
        <v>620</v>
      </c>
      <c r="K54" s="774"/>
      <c r="L54" s="774"/>
      <c r="M54" s="774"/>
      <c r="N54" s="823"/>
      <c r="O54" s="823"/>
      <c r="P54" s="821"/>
    </row>
    <row r="55" spans="2:17" ht="18" customHeight="1" x14ac:dyDescent="0.25">
      <c r="B55" s="75" t="s">
        <v>195</v>
      </c>
      <c r="C55" s="87" t="s">
        <v>464</v>
      </c>
      <c r="D55" s="176">
        <v>1100862</v>
      </c>
      <c r="E55" s="176">
        <v>58276</v>
      </c>
      <c r="F55" s="58">
        <f>+D55/E55</f>
        <v>18.890486649735742</v>
      </c>
      <c r="K55" s="824" t="s">
        <v>219</v>
      </c>
      <c r="L55" s="825"/>
      <c r="M55" s="826"/>
      <c r="N55" s="138">
        <v>1226</v>
      </c>
      <c r="O55" s="176">
        <v>1031</v>
      </c>
      <c r="P55" s="6">
        <f>+(O55-N55)/N55</f>
        <v>-0.15905383360522024</v>
      </c>
    </row>
    <row r="56" spans="2:17" ht="18" customHeight="1" x14ac:dyDescent="0.25">
      <c r="B56" s="75" t="s">
        <v>195</v>
      </c>
      <c r="C56" s="87" t="s">
        <v>466</v>
      </c>
      <c r="D56" s="176">
        <v>1088923</v>
      </c>
      <c r="E56" s="176">
        <v>32719</v>
      </c>
      <c r="F56" s="58">
        <f>+D56/E56</f>
        <v>33.28105993459458</v>
      </c>
      <c r="K56" s="824" t="s">
        <v>621</v>
      </c>
      <c r="L56" s="825"/>
      <c r="M56" s="826"/>
      <c r="N56" s="138">
        <v>419</v>
      </c>
      <c r="O56" s="176">
        <v>505</v>
      </c>
      <c r="P56" s="6">
        <f>+(O56-N56)/N56</f>
        <v>0.2052505966587112</v>
      </c>
    </row>
    <row r="57" spans="2:17" ht="18" customHeight="1" x14ac:dyDescent="0.25">
      <c r="B57" s="75" t="s">
        <v>195</v>
      </c>
      <c r="C57" s="87" t="s">
        <v>40</v>
      </c>
      <c r="D57" s="176">
        <v>816444</v>
      </c>
      <c r="E57" s="176">
        <v>34907</v>
      </c>
      <c r="F57" s="58">
        <f t="shared" ref="F57:F62" si="2">+D57/E57</f>
        <v>23.389119660813016</v>
      </c>
      <c r="K57" s="824" t="s">
        <v>622</v>
      </c>
      <c r="L57" s="825"/>
      <c r="M57" s="826"/>
      <c r="N57" s="138">
        <v>427</v>
      </c>
      <c r="O57" s="176">
        <v>379</v>
      </c>
      <c r="P57" s="6">
        <f t="shared" ref="P57:P62" si="3">+(O57-N57)/N57</f>
        <v>-0.11241217798594848</v>
      </c>
    </row>
    <row r="58" spans="2:17" ht="18" customHeight="1" x14ac:dyDescent="0.25">
      <c r="B58" s="75" t="s">
        <v>195</v>
      </c>
      <c r="C58" s="87" t="s">
        <v>37</v>
      </c>
      <c r="D58" s="176">
        <v>659210</v>
      </c>
      <c r="E58" s="176">
        <v>26971</v>
      </c>
      <c r="F58" s="58">
        <f t="shared" si="2"/>
        <v>24.441437099106448</v>
      </c>
      <c r="K58" s="824" t="s">
        <v>453</v>
      </c>
      <c r="L58" s="825"/>
      <c r="M58" s="826"/>
      <c r="N58" s="138">
        <v>384</v>
      </c>
      <c r="O58" s="176">
        <v>370</v>
      </c>
      <c r="P58" s="6">
        <f t="shared" si="3"/>
        <v>-3.6458333333333336E-2</v>
      </c>
    </row>
    <row r="59" spans="2:17" ht="18" customHeight="1" x14ac:dyDescent="0.25">
      <c r="B59" s="75" t="s">
        <v>195</v>
      </c>
      <c r="C59" s="87" t="s">
        <v>470</v>
      </c>
      <c r="D59" s="176">
        <v>538683</v>
      </c>
      <c r="E59" s="176">
        <v>21710</v>
      </c>
      <c r="F59" s="58">
        <f t="shared" si="2"/>
        <v>24.812666973744818</v>
      </c>
      <c r="K59" s="824" t="s">
        <v>454</v>
      </c>
      <c r="L59" s="825"/>
      <c r="M59" s="826"/>
      <c r="N59" s="138">
        <v>332</v>
      </c>
      <c r="O59" s="176">
        <v>335</v>
      </c>
      <c r="P59" s="6">
        <f t="shared" si="3"/>
        <v>9.0361445783132526E-3</v>
      </c>
    </row>
    <row r="60" spans="2:17" ht="18" customHeight="1" x14ac:dyDescent="0.25">
      <c r="B60" s="75" t="s">
        <v>37</v>
      </c>
      <c r="C60" s="87" t="s">
        <v>623</v>
      </c>
      <c r="D60" s="176">
        <v>384982</v>
      </c>
      <c r="E60" s="176">
        <v>26497</v>
      </c>
      <c r="F60" s="58">
        <f t="shared" si="2"/>
        <v>14.529267464241235</v>
      </c>
      <c r="K60" s="824" t="s">
        <v>624</v>
      </c>
      <c r="L60" s="825"/>
      <c r="M60" s="826"/>
      <c r="N60" s="138">
        <v>442</v>
      </c>
      <c r="O60" s="176">
        <v>313</v>
      </c>
      <c r="P60" s="6">
        <f t="shared" si="3"/>
        <v>-0.29185520361990952</v>
      </c>
    </row>
    <row r="61" spans="2:17" ht="18" customHeight="1" x14ac:dyDescent="0.25">
      <c r="B61" s="75" t="s">
        <v>37</v>
      </c>
      <c r="C61" s="87" t="s">
        <v>40</v>
      </c>
      <c r="D61" s="176">
        <v>330030</v>
      </c>
      <c r="E61" s="176">
        <v>45930</v>
      </c>
      <c r="F61" s="58">
        <f t="shared" si="2"/>
        <v>7.1854996734160679</v>
      </c>
      <c r="K61" s="824" t="s">
        <v>625</v>
      </c>
      <c r="L61" s="825"/>
      <c r="M61" s="826"/>
      <c r="N61" s="138">
        <v>302</v>
      </c>
      <c r="O61" s="176">
        <v>309</v>
      </c>
      <c r="P61" s="6">
        <f t="shared" si="3"/>
        <v>2.3178807947019868E-2</v>
      </c>
    </row>
    <row r="62" spans="2:17" ht="18" x14ac:dyDescent="0.25">
      <c r="B62" s="75" t="s">
        <v>195</v>
      </c>
      <c r="C62" s="87" t="s">
        <v>626</v>
      </c>
      <c r="D62" s="176">
        <v>305553</v>
      </c>
      <c r="E62" s="176">
        <v>8939</v>
      </c>
      <c r="F62" s="58">
        <f t="shared" si="2"/>
        <v>34.182011410672338</v>
      </c>
      <c r="G62" s="94"/>
      <c r="H62" s="94"/>
      <c r="K62" s="824" t="s">
        <v>627</v>
      </c>
      <c r="L62" s="825"/>
      <c r="M62" s="826"/>
      <c r="N62" s="138">
        <v>83</v>
      </c>
      <c r="O62" s="176">
        <v>252</v>
      </c>
      <c r="P62" s="6">
        <f t="shared" si="3"/>
        <v>2.036144578313253</v>
      </c>
    </row>
    <row r="63" spans="2:17" ht="15" customHeight="1" x14ac:dyDescent="0.35">
      <c r="F63" s="94"/>
      <c r="G63" s="94"/>
      <c r="H63" s="94"/>
      <c r="K63" s="24" t="s">
        <v>628</v>
      </c>
    </row>
    <row r="64" spans="2:17" ht="15" hidden="1" customHeight="1" x14ac:dyDescent="0.35">
      <c r="B64" s="838" t="s">
        <v>629</v>
      </c>
      <c r="C64" s="838"/>
      <c r="D64" s="838"/>
      <c r="E64" s="838"/>
      <c r="F64" s="838"/>
      <c r="G64" s="838"/>
      <c r="H64" s="94"/>
      <c r="I64" s="24"/>
    </row>
    <row r="65" spans="2:13" ht="15" hidden="1" customHeight="1" x14ac:dyDescent="0.25">
      <c r="B65" s="838"/>
      <c r="C65" s="838"/>
      <c r="D65" s="838"/>
      <c r="E65" s="838"/>
      <c r="F65" s="838"/>
      <c r="G65" s="838"/>
    </row>
    <row r="66" spans="2:13" ht="27" hidden="1" customHeight="1" x14ac:dyDescent="0.25">
      <c r="B66" s="99" t="s">
        <v>630</v>
      </c>
      <c r="C66" s="100" t="s">
        <v>441</v>
      </c>
      <c r="D66" s="101" t="s">
        <v>631</v>
      </c>
      <c r="E66" s="100" t="s">
        <v>632</v>
      </c>
      <c r="F66" s="100" t="s">
        <v>633</v>
      </c>
      <c r="G66" s="100" t="s">
        <v>634</v>
      </c>
      <c r="K66"/>
      <c r="L66"/>
      <c r="M66"/>
    </row>
    <row r="67" spans="2:13" ht="15" hidden="1" customHeight="1" x14ac:dyDescent="0.3">
      <c r="B67" s="56" t="s">
        <v>360</v>
      </c>
      <c r="C67" s="95">
        <v>1036736</v>
      </c>
      <c r="D67" s="95">
        <v>37398</v>
      </c>
      <c r="E67" s="96">
        <f>+C67/D67</f>
        <v>27.721696347398257</v>
      </c>
      <c r="F67" s="129">
        <v>7664</v>
      </c>
      <c r="G67" s="96">
        <f>+D67/F67</f>
        <v>4.8796972860125258</v>
      </c>
    </row>
    <row r="68" spans="2:13" ht="15" hidden="1" customHeight="1" x14ac:dyDescent="0.3">
      <c r="B68" s="56" t="s">
        <v>361</v>
      </c>
      <c r="C68" s="95">
        <v>1107590</v>
      </c>
      <c r="D68" s="95">
        <v>39508</v>
      </c>
      <c r="E68" s="96">
        <f t="shared" ref="E68:E76" si="4">+C68/D68</f>
        <v>28.034575275893491</v>
      </c>
      <c r="F68" s="129">
        <v>7818</v>
      </c>
      <c r="G68" s="96">
        <f t="shared" ref="G68:G76" si="5">+D68/F68</f>
        <v>5.0534663596827833</v>
      </c>
    </row>
    <row r="69" spans="2:13" ht="15" hidden="1" customHeight="1" x14ac:dyDescent="0.3">
      <c r="B69" s="56" t="s">
        <v>362</v>
      </c>
      <c r="C69" s="95">
        <v>975920</v>
      </c>
      <c r="D69" s="95">
        <v>34404</v>
      </c>
      <c r="E69" s="96">
        <f>+C69/D69</f>
        <v>28.366469015230788</v>
      </c>
      <c r="F69" s="129">
        <v>7520</v>
      </c>
      <c r="G69" s="96">
        <f t="shared" si="5"/>
        <v>4.5750000000000002</v>
      </c>
    </row>
    <row r="70" spans="2:13" ht="15" hidden="1" customHeight="1" x14ac:dyDescent="0.3">
      <c r="B70" s="56" t="s">
        <v>363</v>
      </c>
      <c r="C70" s="95">
        <v>1003936</v>
      </c>
      <c r="D70" s="95">
        <v>34886</v>
      </c>
      <c r="E70" s="96">
        <f t="shared" si="4"/>
        <v>28.777618528922776</v>
      </c>
      <c r="F70" s="129">
        <v>6987</v>
      </c>
      <c r="G70" s="96">
        <f t="shared" si="5"/>
        <v>4.9929869758122223</v>
      </c>
    </row>
    <row r="71" spans="2:13" ht="15" hidden="1" customHeight="1" x14ac:dyDescent="0.3">
      <c r="B71" s="56" t="s">
        <v>364</v>
      </c>
      <c r="C71" s="95">
        <v>982606</v>
      </c>
      <c r="D71" s="95">
        <v>34707</v>
      </c>
      <c r="E71" s="96">
        <f t="shared" si="4"/>
        <v>28.311464546056992</v>
      </c>
      <c r="F71" s="129">
        <v>7714</v>
      </c>
      <c r="G71" s="96">
        <f t="shared" si="5"/>
        <v>4.4992221934145711</v>
      </c>
    </row>
    <row r="72" spans="2:13" ht="15" hidden="1" customHeight="1" x14ac:dyDescent="0.3">
      <c r="B72" s="56" t="s">
        <v>365</v>
      </c>
      <c r="C72" s="95">
        <v>865455</v>
      </c>
      <c r="D72" s="95">
        <v>30703</v>
      </c>
      <c r="E72" s="96">
        <f t="shared" si="4"/>
        <v>28.18796208839527</v>
      </c>
      <c r="F72" s="129">
        <v>7408</v>
      </c>
      <c r="G72" s="96">
        <f t="shared" si="5"/>
        <v>4.1445734341252702</v>
      </c>
    </row>
    <row r="73" spans="2:13" ht="15" hidden="1" customHeight="1" x14ac:dyDescent="0.3">
      <c r="B73" s="56" t="s">
        <v>366</v>
      </c>
      <c r="C73" s="95">
        <v>930228</v>
      </c>
      <c r="D73" s="95">
        <v>33577</v>
      </c>
      <c r="E73" s="96">
        <f t="shared" si="4"/>
        <v>27.704321410489325</v>
      </c>
      <c r="F73" s="129">
        <v>7676</v>
      </c>
      <c r="G73" s="96">
        <f t="shared" si="5"/>
        <v>4.3742834809796767</v>
      </c>
    </row>
    <row r="74" spans="2:13" ht="15" hidden="1" customHeight="1" x14ac:dyDescent="0.3">
      <c r="B74" s="56" t="s">
        <v>367</v>
      </c>
      <c r="C74" s="95">
        <v>874008</v>
      </c>
      <c r="D74" s="95">
        <v>31676</v>
      </c>
      <c r="E74" s="96">
        <f t="shared" si="4"/>
        <v>27.592120217199142</v>
      </c>
      <c r="F74" s="129">
        <v>7465</v>
      </c>
      <c r="G74" s="96">
        <f t="shared" si="5"/>
        <v>4.243268586738111</v>
      </c>
    </row>
    <row r="75" spans="2:13" ht="15" hidden="1" customHeight="1" x14ac:dyDescent="0.3">
      <c r="B75" s="56" t="s">
        <v>368</v>
      </c>
      <c r="C75" s="95">
        <v>1085388</v>
      </c>
      <c r="D75" s="95">
        <v>38194</v>
      </c>
      <c r="E75" s="96">
        <f t="shared" si="4"/>
        <v>28.417761952139081</v>
      </c>
      <c r="F75" s="129">
        <v>7767</v>
      </c>
      <c r="G75" s="96">
        <f t="shared" si="5"/>
        <v>4.917471353160809</v>
      </c>
    </row>
    <row r="76" spans="2:13" ht="15" hidden="1" customHeight="1" x14ac:dyDescent="0.3">
      <c r="B76" s="56" t="s">
        <v>369</v>
      </c>
      <c r="C76" s="95"/>
      <c r="D76" s="95"/>
      <c r="E76" s="96" t="e">
        <f t="shared" si="4"/>
        <v>#DIV/0!</v>
      </c>
      <c r="F76" s="129"/>
      <c r="G76" s="96" t="e">
        <f t="shared" si="5"/>
        <v>#DIV/0!</v>
      </c>
    </row>
    <row r="77" spans="2:13" ht="15" hidden="1" customHeight="1" x14ac:dyDescent="0.3">
      <c r="B77" s="56" t="s">
        <v>370</v>
      </c>
      <c r="C77" s="95"/>
      <c r="D77" s="95"/>
      <c r="E77" s="96" t="e">
        <f>+C77/D77</f>
        <v>#DIV/0!</v>
      </c>
      <c r="F77" s="129"/>
      <c r="G77" s="96" t="e">
        <f>+D77/F77</f>
        <v>#DIV/0!</v>
      </c>
    </row>
    <row r="78" spans="2:13" ht="15" hidden="1" customHeight="1" x14ac:dyDescent="0.3">
      <c r="B78" s="56" t="s">
        <v>371</v>
      </c>
      <c r="C78" s="95"/>
      <c r="D78" s="95"/>
      <c r="E78" s="96" t="e">
        <f>+C78/D78</f>
        <v>#DIV/0!</v>
      </c>
      <c r="F78" s="129"/>
      <c r="G78" s="96" t="e">
        <f>+D78/F78</f>
        <v>#DIV/0!</v>
      </c>
    </row>
    <row r="79" spans="2:13" ht="15" hidden="1" customHeight="1" x14ac:dyDescent="0.25">
      <c r="B79" s="98" t="s">
        <v>635</v>
      </c>
      <c r="C79" s="102">
        <f>AVERAGE(C67:C75)</f>
        <v>984651.88888888888</v>
      </c>
      <c r="D79" s="102">
        <f>AVERAGE(D67:D75)</f>
        <v>35005.888888888891</v>
      </c>
      <c r="E79" s="103">
        <f>AVERAGE(E67:E71)</f>
        <v>28.24236474270046</v>
      </c>
      <c r="F79" s="128">
        <f>AVERAGE(F67:F75)</f>
        <v>7557.666666666667</v>
      </c>
      <c r="G79" s="103">
        <f>AVERAGE(G67:G71)</f>
        <v>4.8000745629844204</v>
      </c>
    </row>
    <row r="80" spans="2:13" ht="15" customHeight="1" x14ac:dyDescent="0.25">
      <c r="F80" s="94"/>
      <c r="G80" s="94"/>
    </row>
    <row r="81" spans="2:17" ht="27.75" customHeight="1" x14ac:dyDescent="0.35">
      <c r="B81" s="79" t="s">
        <v>636</v>
      </c>
      <c r="C81" s="80"/>
      <c r="D81" s="80"/>
    </row>
    <row r="82" spans="2:17" ht="15" customHeight="1" x14ac:dyDescent="0.25">
      <c r="O82" s="8"/>
      <c r="P82" s="7"/>
      <c r="Q82" s="7"/>
    </row>
    <row r="83" spans="2:17" ht="15" customHeight="1" x14ac:dyDescent="0.25">
      <c r="B83" s="774" t="s">
        <v>602</v>
      </c>
      <c r="C83" s="820">
        <v>2019</v>
      </c>
      <c r="D83" s="820">
        <v>2020</v>
      </c>
      <c r="E83" s="820" t="s">
        <v>603</v>
      </c>
      <c r="K83" s="774" t="s">
        <v>604</v>
      </c>
      <c r="L83" s="820">
        <v>2019</v>
      </c>
      <c r="M83" s="820">
        <v>2020</v>
      </c>
      <c r="N83" s="820" t="s">
        <v>603</v>
      </c>
    </row>
    <row r="84" spans="2:17" ht="15" customHeight="1" x14ac:dyDescent="0.25">
      <c r="B84" s="774"/>
      <c r="C84" s="821"/>
      <c r="D84" s="821"/>
      <c r="E84" s="821"/>
      <c r="K84" s="774"/>
      <c r="L84" s="821"/>
      <c r="M84" s="821"/>
      <c r="N84" s="821"/>
    </row>
    <row r="85" spans="2:17" ht="15" customHeight="1" x14ac:dyDescent="0.25">
      <c r="B85" s="78" t="s">
        <v>637</v>
      </c>
      <c r="C85" s="54">
        <v>1.0900000000000001</v>
      </c>
      <c r="D85" s="54">
        <v>1.0900000000000001</v>
      </c>
      <c r="E85" s="6">
        <f>+(D85-C85)/C85</f>
        <v>0</v>
      </c>
      <c r="G85" s="12"/>
      <c r="H85" s="2"/>
      <c r="K85" s="78" t="s">
        <v>637</v>
      </c>
      <c r="L85" s="58">
        <v>81</v>
      </c>
      <c r="M85" s="58">
        <v>65</v>
      </c>
      <c r="N85" s="6">
        <f>+(M85-L85)/L85</f>
        <v>-0.19753086419753085</v>
      </c>
    </row>
    <row r="86" spans="2:17" ht="15" customHeight="1" x14ac:dyDescent="0.25">
      <c r="B86" s="78" t="s">
        <v>361</v>
      </c>
      <c r="C86" s="54">
        <v>1.05</v>
      </c>
      <c r="D86" s="54">
        <v>1.1000000000000001</v>
      </c>
      <c r="E86" s="6">
        <f t="shared" ref="E86:E96" si="6">+(D86-C86)/C86</f>
        <v>4.7619047619047658E-2</v>
      </c>
      <c r="G86" s="12"/>
      <c r="H86" s="2"/>
      <c r="K86" s="78" t="s">
        <v>361</v>
      </c>
      <c r="L86" s="58">
        <v>81</v>
      </c>
      <c r="M86" s="58">
        <v>66</v>
      </c>
      <c r="N86" s="6">
        <f t="shared" ref="N86:N96" si="7">+(M86-L86)/L86</f>
        <v>-0.18518518518518517</v>
      </c>
    </row>
    <row r="87" spans="2:17" ht="15" customHeight="1" x14ac:dyDescent="0.25">
      <c r="B87" s="78" t="s">
        <v>638</v>
      </c>
      <c r="C87" s="54">
        <v>1.1299999999999999</v>
      </c>
      <c r="D87" s="54">
        <v>1.0620000000000001</v>
      </c>
      <c r="E87" s="6">
        <f t="shared" si="6"/>
        <v>-6.0176991150442338E-2</v>
      </c>
      <c r="G87" s="12"/>
      <c r="H87" s="2"/>
      <c r="K87" s="78" t="s">
        <v>638</v>
      </c>
      <c r="L87" s="58">
        <v>81</v>
      </c>
      <c r="M87" s="58">
        <v>60</v>
      </c>
      <c r="N87" s="6">
        <f t="shared" si="7"/>
        <v>-0.25925925925925924</v>
      </c>
    </row>
    <row r="88" spans="2:17" ht="15" customHeight="1" x14ac:dyDescent="0.25">
      <c r="B88" s="78" t="s">
        <v>639</v>
      </c>
      <c r="C88" s="54">
        <v>1.0900000000000001</v>
      </c>
      <c r="D88" s="54">
        <v>0.77</v>
      </c>
      <c r="E88" s="6">
        <f t="shared" si="6"/>
        <v>-0.29357798165137616</v>
      </c>
      <c r="G88" s="12"/>
      <c r="H88" s="2"/>
      <c r="K88" s="78" t="s">
        <v>639</v>
      </c>
      <c r="L88" s="58">
        <v>73</v>
      </c>
      <c r="M88" s="58">
        <v>36</v>
      </c>
      <c r="N88" s="6">
        <f t="shared" si="7"/>
        <v>-0.50684931506849318</v>
      </c>
    </row>
    <row r="89" spans="2:17" ht="15" customHeight="1" x14ac:dyDescent="0.25">
      <c r="B89" s="78" t="s">
        <v>640</v>
      </c>
      <c r="C89" s="54">
        <v>1.22</v>
      </c>
      <c r="D89" s="54">
        <v>0.83</v>
      </c>
      <c r="E89" s="6">
        <f t="shared" si="6"/>
        <v>-0.31967213114754101</v>
      </c>
      <c r="G89" s="12"/>
      <c r="H89" s="2"/>
      <c r="K89" s="78" t="s">
        <v>640</v>
      </c>
      <c r="L89" s="58">
        <v>73</v>
      </c>
      <c r="M89" s="58">
        <v>39</v>
      </c>
      <c r="N89" s="6">
        <f t="shared" si="7"/>
        <v>-0.46575342465753422</v>
      </c>
    </row>
    <row r="90" spans="2:17" ht="15" customHeight="1" x14ac:dyDescent="0.25">
      <c r="B90" s="78" t="s">
        <v>641</v>
      </c>
      <c r="C90" s="54">
        <v>1.06</v>
      </c>
      <c r="D90" s="54">
        <v>0.84</v>
      </c>
      <c r="E90" s="6">
        <f t="shared" si="6"/>
        <v>-0.20754716981132082</v>
      </c>
      <c r="G90" s="11"/>
      <c r="H90" s="2"/>
      <c r="K90" s="78" t="s">
        <v>641</v>
      </c>
      <c r="L90" s="58">
        <v>65</v>
      </c>
      <c r="M90" s="58">
        <v>39.085000000000001</v>
      </c>
      <c r="N90" s="6">
        <f t="shared" si="7"/>
        <v>-0.39869230769230768</v>
      </c>
    </row>
    <row r="91" spans="2:17" ht="15" customHeight="1" x14ac:dyDescent="0.25">
      <c r="B91" s="78" t="s">
        <v>642</v>
      </c>
      <c r="C91" s="54">
        <v>1.2</v>
      </c>
      <c r="D91" s="54">
        <v>7.8E-2</v>
      </c>
      <c r="E91" s="6">
        <f t="shared" si="6"/>
        <v>-0.93499999999999994</v>
      </c>
      <c r="G91" s="3"/>
      <c r="K91" s="78" t="s">
        <v>642</v>
      </c>
      <c r="L91" s="58">
        <v>66</v>
      </c>
      <c r="M91" s="58">
        <v>1.1000000000000001</v>
      </c>
      <c r="N91" s="6">
        <f t="shared" si="7"/>
        <v>-0.98333333333333339</v>
      </c>
    </row>
    <row r="92" spans="2:17" ht="15" customHeight="1" x14ac:dyDescent="0.25">
      <c r="B92" s="78" t="s">
        <v>643</v>
      </c>
      <c r="C92" s="54">
        <v>1.23</v>
      </c>
      <c r="D92" s="54">
        <v>1.4999999999999999E-2</v>
      </c>
      <c r="E92" s="6">
        <f t="shared" si="6"/>
        <v>-0.98780487804878059</v>
      </c>
      <c r="K92" s="78" t="s">
        <v>643</v>
      </c>
      <c r="L92" s="58">
        <v>64</v>
      </c>
      <c r="M92" s="58">
        <v>9.9760000000000001E-2</v>
      </c>
      <c r="N92" s="6">
        <f t="shared" si="7"/>
        <v>-0.99844124999999995</v>
      </c>
    </row>
    <row r="93" spans="2:17" ht="15" customHeight="1" x14ac:dyDescent="0.25">
      <c r="B93" s="78" t="s">
        <v>380</v>
      </c>
      <c r="C93" s="54">
        <v>1.1100000000000001</v>
      </c>
      <c r="D93" s="54">
        <v>0.08</v>
      </c>
      <c r="E93" s="6">
        <f t="shared" si="6"/>
        <v>-0.92792792792792789</v>
      </c>
      <c r="G93" s="3"/>
      <c r="K93" s="78" t="s">
        <v>380</v>
      </c>
      <c r="L93" s="58">
        <v>64</v>
      </c>
      <c r="M93" s="54">
        <v>0.08</v>
      </c>
      <c r="N93" s="6">
        <f t="shared" si="7"/>
        <v>-0.99875000000000003</v>
      </c>
    </row>
    <row r="94" spans="2:17" ht="15" customHeight="1" x14ac:dyDescent="0.25">
      <c r="B94" s="78" t="s">
        <v>381</v>
      </c>
      <c r="C94" s="54">
        <v>1.1499999999999999</v>
      </c>
      <c r="D94" s="54">
        <v>0.443</v>
      </c>
      <c r="E94" s="6">
        <f t="shared" si="6"/>
        <v>-0.61478260869565204</v>
      </c>
      <c r="K94" s="78" t="s">
        <v>381</v>
      </c>
      <c r="L94" s="58">
        <v>63</v>
      </c>
      <c r="M94" s="58">
        <v>0.13</v>
      </c>
      <c r="N94" s="55">
        <f t="shared" si="7"/>
        <v>-0.9979365079365079</v>
      </c>
    </row>
    <row r="95" spans="2:17" ht="18" x14ac:dyDescent="0.25">
      <c r="B95" s="78" t="s">
        <v>382</v>
      </c>
      <c r="C95" s="54">
        <v>1.0900000000000001</v>
      </c>
      <c r="D95" s="54">
        <v>0.158</v>
      </c>
      <c r="E95" s="6">
        <f t="shared" si="6"/>
        <v>-0.85504587155963296</v>
      </c>
      <c r="K95" s="78" t="s">
        <v>382</v>
      </c>
      <c r="L95" s="58">
        <v>67</v>
      </c>
      <c r="M95" s="58">
        <v>0.54869000000000001</v>
      </c>
      <c r="N95" s="55">
        <f t="shared" si="7"/>
        <v>-0.99181059701492547</v>
      </c>
    </row>
    <row r="96" spans="2:17" ht="18" hidden="1" x14ac:dyDescent="0.25">
      <c r="B96" s="78" t="s">
        <v>383</v>
      </c>
      <c r="C96" s="54">
        <v>1.1000000000000001</v>
      </c>
      <c r="D96" s="54"/>
      <c r="E96" s="6">
        <f t="shared" si="6"/>
        <v>-1</v>
      </c>
      <c r="K96" s="78" t="s">
        <v>383</v>
      </c>
      <c r="L96" s="58">
        <v>68</v>
      </c>
      <c r="M96" s="58"/>
      <c r="N96" s="55">
        <f t="shared" si="7"/>
        <v>-1</v>
      </c>
    </row>
    <row r="97" spans="2:17" ht="18" x14ac:dyDescent="0.25">
      <c r="B97" s="77" t="s">
        <v>154</v>
      </c>
      <c r="C97" s="127">
        <f>SUM(C85:C95)</f>
        <v>12.42</v>
      </c>
      <c r="D97" s="127">
        <f>SUM(D85:D95)</f>
        <v>6.4660000000000002</v>
      </c>
      <c r="E97" s="10">
        <f>+(D97-C97)/C97</f>
        <v>-0.4793880837359098</v>
      </c>
      <c r="F97" s="14"/>
      <c r="K97" s="77" t="s">
        <v>154</v>
      </c>
      <c r="L97" s="127">
        <f>SUM(L85:L95)</f>
        <v>778</v>
      </c>
      <c r="M97" s="127">
        <f>SUM(M85:M95)</f>
        <v>307.04345000000001</v>
      </c>
      <c r="N97" s="10">
        <f>+(M97-L97)/L97</f>
        <v>-0.60534260925449868</v>
      </c>
    </row>
    <row r="98" spans="2:17" ht="18" x14ac:dyDescent="0.35">
      <c r="B98" s="24" t="s">
        <v>605</v>
      </c>
      <c r="C98" s="14"/>
      <c r="D98" s="14"/>
      <c r="E98" s="14"/>
      <c r="F98" s="73"/>
      <c r="K98" s="24"/>
    </row>
    <row r="99" spans="2:17" ht="18" x14ac:dyDescent="0.35">
      <c r="B99" s="24"/>
      <c r="C99" s="14"/>
      <c r="D99" s="14"/>
      <c r="E99" s="14"/>
      <c r="F99" s="73"/>
      <c r="K99" s="24"/>
    </row>
    <row r="100" spans="2:17" ht="18" x14ac:dyDescent="0.35">
      <c r="B100" s="24"/>
      <c r="C100" s="14"/>
      <c r="D100" s="14"/>
      <c r="E100" s="14"/>
      <c r="F100" s="73"/>
      <c r="K100" s="24"/>
    </row>
    <row r="101" spans="2:17" ht="18" x14ac:dyDescent="0.35">
      <c r="B101" s="24"/>
      <c r="C101" s="14"/>
      <c r="D101" s="14"/>
      <c r="E101" s="14"/>
      <c r="F101" s="73"/>
      <c r="K101" s="24"/>
    </row>
    <row r="102" spans="2:17" ht="18" x14ac:dyDescent="0.35">
      <c r="B102" s="24"/>
      <c r="C102" s="14"/>
      <c r="D102" s="14"/>
      <c r="E102" s="14"/>
      <c r="F102" s="73"/>
      <c r="K102" s="24"/>
    </row>
    <row r="103" spans="2:17" ht="18" x14ac:dyDescent="0.35">
      <c r="B103" s="24"/>
      <c r="C103" s="14"/>
      <c r="D103" s="14"/>
      <c r="E103" s="14"/>
      <c r="F103" s="73"/>
      <c r="K103" s="24"/>
    </row>
    <row r="104" spans="2:17" ht="18" x14ac:dyDescent="0.35">
      <c r="B104" s="24"/>
      <c r="C104" s="14"/>
      <c r="D104" s="14"/>
      <c r="E104" s="14"/>
      <c r="F104" s="73"/>
      <c r="K104" s="24"/>
    </row>
    <row r="105" spans="2:17" ht="18" x14ac:dyDescent="0.35">
      <c r="B105" s="24"/>
      <c r="C105" s="14"/>
      <c r="D105" s="14"/>
      <c r="E105" s="14"/>
      <c r="F105" s="73"/>
      <c r="K105" s="24"/>
    </row>
    <row r="106" spans="2:17" ht="18" x14ac:dyDescent="0.35">
      <c r="B106" s="24"/>
      <c r="C106" s="14"/>
      <c r="D106" s="14"/>
      <c r="E106" s="14"/>
      <c r="F106" s="73"/>
      <c r="K106" s="24"/>
    </row>
    <row r="107" spans="2:17" ht="18" x14ac:dyDescent="0.35">
      <c r="B107" s="24"/>
      <c r="C107" s="14"/>
      <c r="D107" s="14"/>
      <c r="E107" s="14"/>
      <c r="F107" s="73"/>
      <c r="K107" s="24"/>
    </row>
    <row r="108" spans="2:17" ht="18" x14ac:dyDescent="0.35">
      <c r="B108" s="24"/>
      <c r="C108" s="14"/>
      <c r="D108" s="14"/>
      <c r="E108" s="14"/>
      <c r="F108" s="73"/>
      <c r="K108" s="24"/>
    </row>
    <row r="109" spans="2:17" ht="18" x14ac:dyDescent="0.35">
      <c r="B109" s="24"/>
      <c r="C109" s="14"/>
      <c r="D109" s="14"/>
      <c r="E109" s="14"/>
      <c r="F109" s="73"/>
      <c r="K109" s="24"/>
    </row>
    <row r="110" spans="2:17" ht="16.5" customHeight="1" x14ac:dyDescent="0.35">
      <c r="B110" s="24"/>
      <c r="C110" s="14"/>
      <c r="D110" s="14"/>
      <c r="E110" s="14"/>
      <c r="F110" s="73"/>
      <c r="K110" s="24"/>
    </row>
    <row r="111" spans="2:17" ht="16.5" customHeight="1" x14ac:dyDescent="0.35">
      <c r="B111" s="24"/>
      <c r="C111" s="14"/>
      <c r="D111" s="14"/>
      <c r="E111" s="14"/>
      <c r="F111" s="73"/>
    </row>
    <row r="112" spans="2:17" ht="23.25" customHeight="1" x14ac:dyDescent="0.35">
      <c r="B112" s="24"/>
      <c r="C112" s="14"/>
      <c r="D112" s="14"/>
      <c r="E112" s="14"/>
      <c r="F112" s="73"/>
      <c r="L112" s="828" t="s">
        <v>644</v>
      </c>
      <c r="M112" s="828"/>
      <c r="N112" s="828"/>
      <c r="O112" s="828"/>
      <c r="P112" s="828"/>
      <c r="Q112" s="828"/>
    </row>
    <row r="113" spans="2:17" ht="14.45" customHeight="1" x14ac:dyDescent="0.25">
      <c r="B113" s="829" t="s">
        <v>607</v>
      </c>
      <c r="C113" s="830"/>
      <c r="D113" s="831"/>
      <c r="E113" s="177" t="s">
        <v>175</v>
      </c>
      <c r="G113" s="82" t="s">
        <v>645</v>
      </c>
      <c r="H113" s="139"/>
      <c r="I113" s="83"/>
      <c r="J113" s="177" t="s">
        <v>609</v>
      </c>
      <c r="L113" s="828"/>
      <c r="M113" s="828"/>
      <c r="N113" s="828"/>
      <c r="O113" s="828"/>
      <c r="P113" s="828"/>
      <c r="Q113" s="828"/>
    </row>
    <row r="114" spans="2:17" ht="18" x14ac:dyDescent="0.25">
      <c r="B114" s="824" t="s">
        <v>610</v>
      </c>
      <c r="C114" s="826"/>
      <c r="D114" s="54">
        <v>4.556</v>
      </c>
      <c r="E114" s="55">
        <f>+D114/$D$119</f>
        <v>0.71062773728548012</v>
      </c>
      <c r="G114" s="824" t="s">
        <v>611</v>
      </c>
      <c r="H114" s="826"/>
      <c r="I114" s="84">
        <v>225385</v>
      </c>
      <c r="J114" s="85">
        <f>+I114/$I$119</f>
        <v>0.47318774248811701</v>
      </c>
      <c r="L114" s="828"/>
      <c r="M114" s="828"/>
      <c r="N114" s="828"/>
      <c r="O114" s="828"/>
      <c r="P114" s="828"/>
      <c r="Q114" s="828"/>
    </row>
    <row r="115" spans="2:17" ht="18" x14ac:dyDescent="0.25">
      <c r="B115" s="824" t="s">
        <v>611</v>
      </c>
      <c r="C115" s="826"/>
      <c r="D115" s="54">
        <v>1.012</v>
      </c>
      <c r="E115" s="55">
        <f>+D115/$D$119</f>
        <v>0.15784795218018127</v>
      </c>
      <c r="G115" s="824" t="s">
        <v>610</v>
      </c>
      <c r="H115" s="826"/>
      <c r="I115" s="84">
        <v>197959</v>
      </c>
      <c r="J115" s="85">
        <f>+I115/$I$119</f>
        <v>0.41560783688002823</v>
      </c>
      <c r="L115" s="828"/>
      <c r="M115" s="828"/>
      <c r="N115" s="828"/>
      <c r="O115" s="828"/>
      <c r="P115" s="828"/>
      <c r="Q115" s="828"/>
    </row>
    <row r="116" spans="2:17" ht="18" x14ac:dyDescent="0.25">
      <c r="B116" s="827" t="s">
        <v>612</v>
      </c>
      <c r="C116" s="827"/>
      <c r="D116" s="54">
        <v>0.67549999999999999</v>
      </c>
      <c r="E116" s="55">
        <f>+D116/$D$119</f>
        <v>0.10536194831789768</v>
      </c>
      <c r="G116" s="824" t="s">
        <v>612</v>
      </c>
      <c r="H116" s="826"/>
      <c r="I116" s="84">
        <v>42047</v>
      </c>
      <c r="J116" s="85">
        <f>+I116/$I$119</f>
        <v>8.8276171920925781E-2</v>
      </c>
      <c r="L116" s="828"/>
      <c r="M116" s="828"/>
      <c r="N116" s="828"/>
      <c r="O116" s="828"/>
      <c r="P116" s="828"/>
      <c r="Q116" s="828"/>
    </row>
    <row r="117" spans="2:17" ht="18" x14ac:dyDescent="0.25">
      <c r="B117" s="827" t="s">
        <v>613</v>
      </c>
      <c r="C117" s="827"/>
      <c r="D117" s="54">
        <v>0.141733</v>
      </c>
      <c r="E117" s="55">
        <f>+D117/$D$119</f>
        <v>2.2106980045803984E-2</v>
      </c>
      <c r="G117" s="824" t="s">
        <v>613</v>
      </c>
      <c r="H117" s="826"/>
      <c r="I117" s="84">
        <v>10439</v>
      </c>
      <c r="J117" s="85">
        <f>+I117/$I$119</f>
        <v>2.19163069584642E-2</v>
      </c>
      <c r="L117" s="828"/>
      <c r="M117" s="828"/>
      <c r="N117" s="828"/>
      <c r="O117" s="828"/>
      <c r="P117" s="828"/>
      <c r="Q117" s="828"/>
    </row>
    <row r="118" spans="2:17" ht="18" x14ac:dyDescent="0.25">
      <c r="B118" s="827" t="s">
        <v>614</v>
      </c>
      <c r="C118" s="827"/>
      <c r="D118" s="54">
        <v>2.5999999999999999E-2</v>
      </c>
      <c r="E118" s="55">
        <f>+D118/$D$119</f>
        <v>4.0553821706370684E-3</v>
      </c>
      <c r="G118" s="827" t="s">
        <v>614</v>
      </c>
      <c r="H118" s="827"/>
      <c r="I118" s="84">
        <v>482</v>
      </c>
      <c r="J118" s="85">
        <f>+I118/$I$119</f>
        <v>1.011941752464771E-3</v>
      </c>
      <c r="L118" s="828"/>
      <c r="M118" s="828"/>
      <c r="N118" s="828"/>
      <c r="O118" s="828"/>
      <c r="P118" s="828"/>
      <c r="Q118" s="828"/>
    </row>
    <row r="119" spans="2:17" ht="18" x14ac:dyDescent="0.25">
      <c r="B119" s="827" t="s">
        <v>154</v>
      </c>
      <c r="C119" s="827"/>
      <c r="D119" s="54">
        <f>SUM(D114:D118)</f>
        <v>6.4112329999999993</v>
      </c>
      <c r="E119" s="55">
        <f>SUM(E114:E118)</f>
        <v>1.0000000000000002</v>
      </c>
      <c r="G119" s="827" t="s">
        <v>154</v>
      </c>
      <c r="H119" s="827"/>
      <c r="I119" s="84">
        <f>SUM(I114:I118)</f>
        <v>476312</v>
      </c>
      <c r="J119" s="86">
        <f>SUM(J114:J118)</f>
        <v>1</v>
      </c>
      <c r="L119" s="828"/>
      <c r="M119" s="828"/>
      <c r="N119" s="828"/>
      <c r="O119" s="828"/>
      <c r="P119" s="828"/>
      <c r="Q119" s="828"/>
    </row>
    <row r="120" spans="2:17" ht="18" x14ac:dyDescent="0.35">
      <c r="B120" s="24" t="s">
        <v>605</v>
      </c>
      <c r="C120" s="13"/>
      <c r="D120" s="111"/>
      <c r="E120" s="73"/>
      <c r="G120" s="13"/>
      <c r="H120" s="13"/>
      <c r="I120" s="136"/>
      <c r="J120" s="113"/>
      <c r="L120" s="828"/>
      <c r="M120" s="828"/>
      <c r="N120" s="828"/>
      <c r="O120" s="828"/>
      <c r="P120" s="828"/>
      <c r="Q120" s="828"/>
    </row>
    <row r="121" spans="2:17" ht="18" x14ac:dyDescent="0.25">
      <c r="B121" s="13"/>
      <c r="C121" s="13"/>
      <c r="D121" s="111"/>
      <c r="E121" s="73"/>
      <c r="G121" s="13"/>
      <c r="H121" s="13"/>
      <c r="I121" s="136"/>
      <c r="J121" s="113"/>
      <c r="L121" s="828"/>
      <c r="M121" s="828"/>
      <c r="N121" s="828"/>
      <c r="O121" s="828"/>
      <c r="P121" s="828"/>
      <c r="Q121" s="828"/>
    </row>
    <row r="122" spans="2:17" x14ac:dyDescent="0.25">
      <c r="L122" s="89"/>
      <c r="M122" s="89"/>
      <c r="N122" s="89"/>
      <c r="O122" s="89"/>
      <c r="P122" s="89"/>
      <c r="Q122" s="89"/>
    </row>
    <row r="123" spans="2:17" x14ac:dyDescent="0.25">
      <c r="L123" s="89"/>
      <c r="M123" s="89"/>
      <c r="N123" s="89"/>
      <c r="O123" s="89"/>
      <c r="P123" s="89"/>
      <c r="Q123" s="89"/>
    </row>
    <row r="124" spans="2:17" ht="16.5" customHeight="1" x14ac:dyDescent="0.25">
      <c r="B124" s="835" t="s">
        <v>615</v>
      </c>
      <c r="C124" s="836"/>
      <c r="D124" s="836"/>
      <c r="E124" s="836"/>
      <c r="F124" s="837"/>
      <c r="K124" s="774" t="s">
        <v>616</v>
      </c>
      <c r="L124" s="774"/>
      <c r="M124" s="774"/>
      <c r="N124" s="822" t="s">
        <v>617</v>
      </c>
      <c r="O124" s="822" t="s">
        <v>618</v>
      </c>
      <c r="P124" s="820" t="s">
        <v>603</v>
      </c>
    </row>
    <row r="125" spans="2:17" ht="15" customHeight="1" x14ac:dyDescent="0.25">
      <c r="B125" s="81" t="s">
        <v>469</v>
      </c>
      <c r="C125" s="88" t="s">
        <v>463</v>
      </c>
      <c r="D125" s="177" t="s">
        <v>384</v>
      </c>
      <c r="E125" s="177" t="s">
        <v>619</v>
      </c>
      <c r="F125" s="177" t="s">
        <v>620</v>
      </c>
      <c r="K125" s="774"/>
      <c r="L125" s="774"/>
      <c r="M125" s="774"/>
      <c r="N125" s="823"/>
      <c r="O125" s="823"/>
      <c r="P125" s="821"/>
    </row>
    <row r="126" spans="2:17" ht="18" x14ac:dyDescent="0.25">
      <c r="B126" s="75" t="s">
        <v>33</v>
      </c>
      <c r="C126" s="87" t="s">
        <v>464</v>
      </c>
      <c r="D126" s="176">
        <v>662452</v>
      </c>
      <c r="E126" s="176">
        <v>31436</v>
      </c>
      <c r="F126" s="58">
        <f>+D126/E126</f>
        <v>21.073037282096958</v>
      </c>
      <c r="G126" s="109"/>
      <c r="K126" s="824" t="s">
        <v>646</v>
      </c>
      <c r="L126" s="825"/>
      <c r="M126" s="826"/>
      <c r="N126" s="138">
        <v>920</v>
      </c>
      <c r="O126" s="176">
        <v>525</v>
      </c>
      <c r="P126" s="6">
        <f>+(O126-N126)/N126</f>
        <v>-0.42934782608695654</v>
      </c>
    </row>
    <row r="127" spans="2:17" ht="18" customHeight="1" x14ac:dyDescent="0.25">
      <c r="B127" s="75" t="s">
        <v>464</v>
      </c>
      <c r="C127" s="75" t="s">
        <v>35</v>
      </c>
      <c r="D127" s="176">
        <v>492194</v>
      </c>
      <c r="E127" s="176">
        <v>13725</v>
      </c>
      <c r="F127" s="58">
        <f>+D127/E127</f>
        <v>35.861129326047362</v>
      </c>
      <c r="K127" s="824" t="s">
        <v>219</v>
      </c>
      <c r="L127" s="825"/>
      <c r="M127" s="826"/>
      <c r="N127" s="138">
        <v>924</v>
      </c>
      <c r="O127" s="176">
        <v>499</v>
      </c>
      <c r="P127" s="6">
        <f>+(O127-N127)/N127</f>
        <v>-0.45995670995670995</v>
      </c>
    </row>
    <row r="128" spans="2:17" ht="18" customHeight="1" x14ac:dyDescent="0.25">
      <c r="B128" s="75" t="s">
        <v>33</v>
      </c>
      <c r="C128" s="87" t="s">
        <v>35</v>
      </c>
      <c r="D128" s="176">
        <v>309609</v>
      </c>
      <c r="E128" s="176">
        <v>17469</v>
      </c>
      <c r="F128" s="58">
        <f t="shared" ref="F128:F134" si="8">+D128/E128</f>
        <v>17.723338485316848</v>
      </c>
      <c r="K128" s="824" t="s">
        <v>622</v>
      </c>
      <c r="L128" s="825"/>
      <c r="M128" s="826"/>
      <c r="N128" s="138">
        <v>551</v>
      </c>
      <c r="O128" s="176">
        <v>297</v>
      </c>
      <c r="P128" s="6">
        <f t="shared" ref="P128:P134" si="9">+(O128-N128)/N128</f>
        <v>-0.46098003629764067</v>
      </c>
    </row>
    <row r="129" spans="2:16" ht="18" customHeight="1" x14ac:dyDescent="0.25">
      <c r="B129" s="75" t="s">
        <v>35</v>
      </c>
      <c r="C129" s="87" t="s">
        <v>464</v>
      </c>
      <c r="D129" s="176">
        <v>292589</v>
      </c>
      <c r="E129" s="176">
        <v>13635</v>
      </c>
      <c r="F129" s="58">
        <f t="shared" si="8"/>
        <v>21.458672533920058</v>
      </c>
      <c r="K129" s="824" t="s">
        <v>450</v>
      </c>
      <c r="L129" s="825"/>
      <c r="M129" s="826"/>
      <c r="N129" s="138">
        <v>362</v>
      </c>
      <c r="O129" s="176">
        <v>217</v>
      </c>
      <c r="P129" s="6">
        <f t="shared" si="9"/>
        <v>-0.40055248618784528</v>
      </c>
    </row>
    <row r="130" spans="2:16" ht="29.45" customHeight="1" x14ac:dyDescent="0.25">
      <c r="B130" s="75" t="s">
        <v>198</v>
      </c>
      <c r="C130" s="87" t="s">
        <v>465</v>
      </c>
      <c r="D130" s="176">
        <v>230052</v>
      </c>
      <c r="E130" s="176">
        <v>6723</v>
      </c>
      <c r="F130" s="58">
        <f t="shared" si="8"/>
        <v>34.218652387327083</v>
      </c>
      <c r="K130" s="824" t="s">
        <v>647</v>
      </c>
      <c r="L130" s="825"/>
      <c r="M130" s="826"/>
      <c r="N130" s="138">
        <v>58</v>
      </c>
      <c r="O130" s="176">
        <v>175</v>
      </c>
      <c r="P130" s="6">
        <f t="shared" si="9"/>
        <v>2.0172413793103448</v>
      </c>
    </row>
    <row r="131" spans="2:16" ht="18" customHeight="1" x14ac:dyDescent="0.25">
      <c r="B131" s="75" t="s">
        <v>35</v>
      </c>
      <c r="C131" s="87" t="s">
        <v>33</v>
      </c>
      <c r="D131" s="176">
        <v>223060</v>
      </c>
      <c r="E131" s="176">
        <v>25120</v>
      </c>
      <c r="F131" s="58">
        <f t="shared" si="8"/>
        <v>8.8797770700636942</v>
      </c>
      <c r="K131" s="824" t="s">
        <v>648</v>
      </c>
      <c r="L131" s="825"/>
      <c r="M131" s="826"/>
      <c r="N131" s="138">
        <v>370</v>
      </c>
      <c r="O131" s="176">
        <v>148</v>
      </c>
      <c r="P131" s="6">
        <f t="shared" si="9"/>
        <v>-0.6</v>
      </c>
    </row>
    <row r="132" spans="2:16" ht="18" customHeight="1" x14ac:dyDescent="0.25">
      <c r="B132" s="75" t="s">
        <v>465</v>
      </c>
      <c r="C132" s="75" t="s">
        <v>464</v>
      </c>
      <c r="D132" s="176">
        <v>201211</v>
      </c>
      <c r="E132" s="176">
        <v>39431</v>
      </c>
      <c r="F132" s="58">
        <f t="shared" si="8"/>
        <v>5.1028632294387668</v>
      </c>
      <c r="K132" s="824" t="s">
        <v>649</v>
      </c>
      <c r="L132" s="825"/>
      <c r="M132" s="826"/>
      <c r="N132" s="138">
        <v>280</v>
      </c>
      <c r="O132" s="176">
        <v>144</v>
      </c>
      <c r="P132" s="6">
        <f t="shared" si="9"/>
        <v>-0.48571428571428571</v>
      </c>
    </row>
    <row r="133" spans="2:16" ht="18" customHeight="1" x14ac:dyDescent="0.25">
      <c r="B133" s="75" t="s">
        <v>35</v>
      </c>
      <c r="C133" s="75" t="s">
        <v>198</v>
      </c>
      <c r="D133" s="176">
        <v>148856</v>
      </c>
      <c r="E133" s="176">
        <v>16294</v>
      </c>
      <c r="F133" s="58">
        <f t="shared" si="8"/>
        <v>9.1356327482508899</v>
      </c>
      <c r="K133" s="824" t="s">
        <v>650</v>
      </c>
      <c r="L133" s="825"/>
      <c r="M133" s="826"/>
      <c r="N133" s="138">
        <v>398</v>
      </c>
      <c r="O133" s="176">
        <v>121</v>
      </c>
      <c r="P133" s="6">
        <f t="shared" si="9"/>
        <v>-0.6959798994974874</v>
      </c>
    </row>
    <row r="134" spans="2:16" ht="18" customHeight="1" x14ac:dyDescent="0.25">
      <c r="B134" s="75" t="s">
        <v>464</v>
      </c>
      <c r="C134" s="87" t="s">
        <v>33</v>
      </c>
      <c r="D134" s="176">
        <v>139669</v>
      </c>
      <c r="E134" s="176">
        <v>15149</v>
      </c>
      <c r="F134" s="58">
        <f t="shared" si="8"/>
        <v>9.2196844676216259</v>
      </c>
      <c r="G134" s="94"/>
      <c r="K134" s="824" t="s">
        <v>651</v>
      </c>
      <c r="L134" s="825"/>
      <c r="M134" s="826"/>
      <c r="N134" s="138">
        <v>250</v>
      </c>
      <c r="O134" s="176">
        <v>119</v>
      </c>
      <c r="P134" s="6">
        <f t="shared" si="9"/>
        <v>-0.52400000000000002</v>
      </c>
    </row>
    <row r="135" spans="2:16" ht="16.5" x14ac:dyDescent="0.35">
      <c r="F135" s="94"/>
      <c r="G135" s="94"/>
      <c r="H135" s="94"/>
      <c r="I135" s="24"/>
      <c r="K135" s="24" t="s">
        <v>652</v>
      </c>
    </row>
    <row r="136" spans="2:16" hidden="1" x14ac:dyDescent="0.25"/>
    <row r="137" spans="2:16" hidden="1" x14ac:dyDescent="0.25">
      <c r="B137" s="838" t="s">
        <v>653</v>
      </c>
      <c r="C137" s="838"/>
      <c r="D137" s="838"/>
      <c r="E137" s="838"/>
      <c r="F137" s="838"/>
      <c r="G137" s="838"/>
    </row>
    <row r="138" spans="2:16" hidden="1" x14ac:dyDescent="0.25">
      <c r="B138" s="838"/>
      <c r="C138" s="838"/>
      <c r="D138" s="838"/>
      <c r="E138" s="838"/>
      <c r="F138" s="838"/>
      <c r="G138" s="838"/>
    </row>
    <row r="139" spans="2:16" ht="30" hidden="1" x14ac:dyDescent="0.25">
      <c r="B139" s="99" t="s">
        <v>630</v>
      </c>
      <c r="C139" s="100" t="s">
        <v>441</v>
      </c>
      <c r="D139" s="101" t="s">
        <v>631</v>
      </c>
      <c r="E139" s="100" t="s">
        <v>632</v>
      </c>
      <c r="F139" s="100" t="s">
        <v>633</v>
      </c>
      <c r="G139" s="100" t="s">
        <v>634</v>
      </c>
    </row>
    <row r="140" spans="2:16" ht="15.75" hidden="1" x14ac:dyDescent="0.3">
      <c r="B140" s="56" t="s">
        <v>360</v>
      </c>
      <c r="C140" s="95">
        <v>879115</v>
      </c>
      <c r="D140" s="95">
        <v>33013</v>
      </c>
      <c r="E140" s="96">
        <f>+C140/D140</f>
        <v>26.629358131645109</v>
      </c>
      <c r="F140" s="97">
        <v>10268</v>
      </c>
      <c r="G140" s="96">
        <f>+D140/F140</f>
        <v>3.2151343981301128</v>
      </c>
    </row>
    <row r="141" spans="2:16" ht="15.75" hidden="1" x14ac:dyDescent="0.3">
      <c r="B141" s="56" t="s">
        <v>361</v>
      </c>
      <c r="C141" s="95">
        <v>877997</v>
      </c>
      <c r="D141" s="95">
        <v>33075</v>
      </c>
      <c r="E141" s="96">
        <f>+C141/D141</f>
        <v>26.545638699924414</v>
      </c>
      <c r="F141" s="97">
        <v>10305</v>
      </c>
      <c r="G141" s="96">
        <f t="shared" ref="G141:G150" si="10">+D141/F141</f>
        <v>3.2096069868995634</v>
      </c>
    </row>
    <row r="142" spans="2:16" ht="15.75" hidden="1" x14ac:dyDescent="0.3">
      <c r="B142" s="56" t="s">
        <v>362</v>
      </c>
      <c r="C142" s="95">
        <v>829329</v>
      </c>
      <c r="D142" s="95">
        <v>30553</v>
      </c>
      <c r="E142" s="96">
        <f>+C142/D142</f>
        <v>27.143946584623443</v>
      </c>
      <c r="F142" s="97">
        <v>10321</v>
      </c>
      <c r="G142" s="96">
        <f t="shared" si="10"/>
        <v>2.9602751671349674</v>
      </c>
    </row>
    <row r="143" spans="2:16" ht="15.75" hidden="1" x14ac:dyDescent="0.3">
      <c r="B143" s="56" t="s">
        <v>363</v>
      </c>
      <c r="C143" s="95">
        <v>604763</v>
      </c>
      <c r="D143" s="95">
        <v>22431</v>
      </c>
      <c r="E143" s="96">
        <f t="shared" ref="E143:E150" si="11">+C143/D143</f>
        <v>26.961036066158442</v>
      </c>
      <c r="F143" s="97">
        <v>8668</v>
      </c>
      <c r="G143" s="96">
        <f t="shared" si="10"/>
        <v>2.5877941855099214</v>
      </c>
    </row>
    <row r="144" spans="2:16" ht="15.75" hidden="1" x14ac:dyDescent="0.3">
      <c r="B144" s="56" t="s">
        <v>364</v>
      </c>
      <c r="C144" s="95">
        <v>631599</v>
      </c>
      <c r="D144" s="95">
        <v>22896</v>
      </c>
      <c r="E144" s="96">
        <f t="shared" si="11"/>
        <v>27.585560796645701</v>
      </c>
      <c r="F144" s="97">
        <v>9123</v>
      </c>
      <c r="G144" s="96">
        <f t="shared" si="10"/>
        <v>2.5097007563301545</v>
      </c>
    </row>
    <row r="145" spans="2:17" ht="15.75" hidden="1" x14ac:dyDescent="0.3">
      <c r="B145" s="56" t="s">
        <v>365</v>
      </c>
      <c r="C145" s="95">
        <v>619383</v>
      </c>
      <c r="D145" s="95">
        <v>22428</v>
      </c>
      <c r="E145" s="96">
        <f t="shared" si="11"/>
        <v>27.616506153023007</v>
      </c>
      <c r="F145" s="97">
        <v>8975</v>
      </c>
      <c r="G145" s="96">
        <f t="shared" si="10"/>
        <v>2.4989415041782728</v>
      </c>
    </row>
    <row r="146" spans="2:17" ht="15.75" hidden="1" x14ac:dyDescent="0.3">
      <c r="B146" s="56" t="s">
        <v>366</v>
      </c>
      <c r="C146" s="95">
        <v>70611</v>
      </c>
      <c r="D146" s="95">
        <v>2717</v>
      </c>
      <c r="E146" s="96">
        <f t="shared" si="11"/>
        <v>25.988590357011411</v>
      </c>
      <c r="F146" s="97">
        <v>633</v>
      </c>
      <c r="G146" s="96">
        <f t="shared" si="10"/>
        <v>4.2922590837282781</v>
      </c>
    </row>
    <row r="147" spans="2:17" ht="15.75" hidden="1" x14ac:dyDescent="0.3">
      <c r="B147" s="56" t="s">
        <v>367</v>
      </c>
      <c r="C147" s="95">
        <v>12501</v>
      </c>
      <c r="D147" s="95">
        <v>595</v>
      </c>
      <c r="E147" s="96">
        <f t="shared" si="11"/>
        <v>21.010084033613445</v>
      </c>
      <c r="F147" s="97">
        <v>107</v>
      </c>
      <c r="G147" s="96">
        <f t="shared" si="10"/>
        <v>5.5607476635514015</v>
      </c>
    </row>
    <row r="148" spans="2:17" ht="15.75" hidden="1" x14ac:dyDescent="0.3">
      <c r="B148" s="56" t="s">
        <v>368</v>
      </c>
      <c r="C148" s="95">
        <v>8024</v>
      </c>
      <c r="D148" s="95">
        <v>389</v>
      </c>
      <c r="E148" s="96">
        <f t="shared" si="11"/>
        <v>20.627249357326477</v>
      </c>
      <c r="F148" s="97">
        <v>80</v>
      </c>
      <c r="G148" s="96">
        <f t="shared" si="10"/>
        <v>4.8624999999999998</v>
      </c>
    </row>
    <row r="149" spans="2:17" ht="15.75" hidden="1" x14ac:dyDescent="0.3">
      <c r="B149" s="56" t="s">
        <v>369</v>
      </c>
      <c r="C149" s="95"/>
      <c r="D149" s="95"/>
      <c r="E149" s="96" t="e">
        <f t="shared" si="11"/>
        <v>#DIV/0!</v>
      </c>
      <c r="F149" s="97"/>
      <c r="G149" s="96" t="e">
        <f t="shared" si="10"/>
        <v>#DIV/0!</v>
      </c>
    </row>
    <row r="150" spans="2:17" ht="15.75" hidden="1" x14ac:dyDescent="0.3">
      <c r="B150" s="56" t="s">
        <v>370</v>
      </c>
      <c r="C150" s="95"/>
      <c r="D150" s="95"/>
      <c r="E150" s="96" t="e">
        <f t="shared" si="11"/>
        <v>#DIV/0!</v>
      </c>
      <c r="F150" s="97"/>
      <c r="G150" s="96" t="e">
        <f t="shared" si="10"/>
        <v>#DIV/0!</v>
      </c>
    </row>
    <row r="151" spans="2:17" ht="15.75" hidden="1" x14ac:dyDescent="0.3">
      <c r="B151" s="56" t="s">
        <v>371</v>
      </c>
      <c r="C151" s="95"/>
      <c r="D151" s="95"/>
      <c r="E151" s="96" t="e">
        <f>+C151/D151</f>
        <v>#DIV/0!</v>
      </c>
      <c r="F151" s="97"/>
      <c r="G151" s="96" t="e">
        <f>+D151/F151</f>
        <v>#DIV/0!</v>
      </c>
    </row>
    <row r="152" spans="2:17" hidden="1" x14ac:dyDescent="0.25">
      <c r="B152" s="98" t="s">
        <v>635</v>
      </c>
      <c r="C152" s="102">
        <f>AVERAGE(C140:C148)</f>
        <v>503702.44444444444</v>
      </c>
      <c r="D152" s="102">
        <f>AVERAGE(D140:D148)</f>
        <v>18677.444444444445</v>
      </c>
      <c r="E152" s="102">
        <f>AVERAGE(E140:E144)</f>
        <v>26.973108055799422</v>
      </c>
      <c r="F152" s="104">
        <f>AVERAGE(F140:F148)</f>
        <v>6497.7777777777774</v>
      </c>
      <c r="G152" s="103">
        <f>AVERAGE(G140:G144)</f>
        <v>2.8965022988009439</v>
      </c>
    </row>
    <row r="153" spans="2:17" x14ac:dyDescent="0.25">
      <c r="B153" s="106"/>
      <c r="C153" s="106"/>
      <c r="D153" s="106"/>
      <c r="E153" s="107"/>
      <c r="F153" s="108"/>
      <c r="G153" s="107"/>
    </row>
    <row r="154" spans="2:17" x14ac:dyDescent="0.25">
      <c r="B154" s="105"/>
      <c r="C154" s="106"/>
      <c r="D154" s="106"/>
      <c r="E154" s="107"/>
      <c r="F154" s="108"/>
      <c r="G154" s="107"/>
    </row>
    <row r="156" spans="2:17" ht="21" x14ac:dyDescent="0.35">
      <c r="B156" s="79" t="s">
        <v>654</v>
      </c>
      <c r="C156" s="80"/>
      <c r="D156" s="80"/>
    </row>
    <row r="157" spans="2:17" x14ac:dyDescent="0.25">
      <c r="O157" s="8"/>
      <c r="P157" s="7"/>
      <c r="Q157" s="7"/>
    </row>
    <row r="158" spans="2:17" ht="15" customHeight="1" x14ac:dyDescent="0.25">
      <c r="B158" s="774" t="s">
        <v>602</v>
      </c>
      <c r="C158" s="820">
        <v>2019</v>
      </c>
      <c r="D158" s="820">
        <v>2020</v>
      </c>
      <c r="E158" s="820" t="s">
        <v>603</v>
      </c>
      <c r="K158" s="774" t="s">
        <v>604</v>
      </c>
      <c r="L158" s="820">
        <v>2019</v>
      </c>
      <c r="M158" s="820">
        <v>2020</v>
      </c>
      <c r="N158" s="820" t="s">
        <v>603</v>
      </c>
    </row>
    <row r="159" spans="2:17" ht="15" customHeight="1" x14ac:dyDescent="0.25">
      <c r="B159" s="774"/>
      <c r="C159" s="821"/>
      <c r="D159" s="821"/>
      <c r="E159" s="821"/>
      <c r="K159" s="774"/>
      <c r="L159" s="821"/>
      <c r="M159" s="821"/>
      <c r="N159" s="821"/>
    </row>
    <row r="160" spans="2:17" ht="18" x14ac:dyDescent="0.25">
      <c r="B160" s="78" t="s">
        <v>637</v>
      </c>
      <c r="C160" s="54">
        <v>0.26</v>
      </c>
      <c r="D160" s="54">
        <v>0.25</v>
      </c>
      <c r="E160" s="6">
        <f>+(D160-C160)/C160</f>
        <v>-3.8461538461538491E-2</v>
      </c>
      <c r="G160" s="12"/>
      <c r="H160" s="2"/>
      <c r="K160" s="78" t="s">
        <v>637</v>
      </c>
      <c r="L160" s="58">
        <v>2.6</v>
      </c>
      <c r="M160" s="58">
        <v>3.9</v>
      </c>
      <c r="N160" s="6">
        <f>+(M160-L160)/L160</f>
        <v>0.49999999999999989</v>
      </c>
    </row>
    <row r="161" spans="2:14" ht="18" x14ac:dyDescent="0.25">
      <c r="B161" s="78" t="s">
        <v>361</v>
      </c>
      <c r="C161" s="54">
        <v>0.26</v>
      </c>
      <c r="D161" s="54">
        <v>0.27</v>
      </c>
      <c r="E161" s="6">
        <f t="shared" ref="E161:E167" si="12">+(D161-C161)/C161</f>
        <v>3.8461538461538491E-2</v>
      </c>
      <c r="G161" s="12"/>
      <c r="H161" s="2"/>
      <c r="K161" s="78" t="s">
        <v>361</v>
      </c>
      <c r="L161" s="58">
        <v>3</v>
      </c>
      <c r="M161" s="58">
        <v>2.9</v>
      </c>
      <c r="N161" s="6">
        <f t="shared" ref="N161:N167" si="13">+(M161-L161)/L161</f>
        <v>-3.3333333333333361E-2</v>
      </c>
    </row>
    <row r="162" spans="2:14" ht="18" x14ac:dyDescent="0.25">
      <c r="B162" s="78" t="s">
        <v>638</v>
      </c>
      <c r="C162" s="54">
        <v>0.25</v>
      </c>
      <c r="D162" s="54">
        <v>0.23</v>
      </c>
      <c r="E162" s="6">
        <f t="shared" si="12"/>
        <v>-7.999999999999996E-2</v>
      </c>
      <c r="G162" s="12"/>
      <c r="H162" s="2"/>
      <c r="K162" s="78" t="s">
        <v>638</v>
      </c>
      <c r="L162" s="58">
        <v>3.7</v>
      </c>
      <c r="M162" s="58">
        <v>3.3</v>
      </c>
      <c r="N162" s="6">
        <f t="shared" si="13"/>
        <v>-0.1081081081081082</v>
      </c>
    </row>
    <row r="163" spans="2:14" ht="18" x14ac:dyDescent="0.25">
      <c r="B163" s="78" t="s">
        <v>639</v>
      </c>
      <c r="C163" s="54">
        <v>0.28000000000000003</v>
      </c>
      <c r="D163" s="54">
        <v>0.16</v>
      </c>
      <c r="E163" s="6">
        <f t="shared" si="12"/>
        <v>-0.4285714285714286</v>
      </c>
      <c r="G163" s="12"/>
      <c r="H163" s="2"/>
      <c r="K163" s="78" t="s">
        <v>639</v>
      </c>
      <c r="L163" s="58">
        <v>3.5</v>
      </c>
      <c r="M163" s="58">
        <v>2.5</v>
      </c>
      <c r="N163" s="6">
        <f t="shared" si="13"/>
        <v>-0.2857142857142857</v>
      </c>
    </row>
    <row r="164" spans="2:14" ht="18" x14ac:dyDescent="0.25">
      <c r="B164" s="78" t="s">
        <v>640</v>
      </c>
      <c r="C164" s="54">
        <v>0.28999999999999998</v>
      </c>
      <c r="D164" s="54">
        <v>0.18</v>
      </c>
      <c r="E164" s="6">
        <f t="shared" si="12"/>
        <v>-0.37931034482758619</v>
      </c>
      <c r="G164" s="12"/>
      <c r="H164" s="2"/>
      <c r="K164" s="78" t="s">
        <v>640</v>
      </c>
      <c r="L164" s="58">
        <v>4</v>
      </c>
      <c r="M164" s="58">
        <v>3.7</v>
      </c>
      <c r="N164" s="6">
        <f t="shared" si="13"/>
        <v>-7.4999999999999956E-2</v>
      </c>
    </row>
    <row r="165" spans="2:14" ht="18" x14ac:dyDescent="0.25">
      <c r="B165" s="78" t="s">
        <v>641</v>
      </c>
      <c r="C165" s="54">
        <v>0.23</v>
      </c>
      <c r="D165" s="54">
        <v>0.21</v>
      </c>
      <c r="E165" s="6">
        <f t="shared" si="12"/>
        <v>-8.6956521739130502E-2</v>
      </c>
      <c r="G165" s="11"/>
      <c r="H165" s="2"/>
      <c r="K165" s="78" t="s">
        <v>641</v>
      </c>
      <c r="L165" s="58">
        <v>3.8</v>
      </c>
      <c r="M165" s="58">
        <v>4.4000000000000004</v>
      </c>
      <c r="N165" s="6">
        <f t="shared" si="13"/>
        <v>0.15789473684210542</v>
      </c>
    </row>
    <row r="166" spans="2:14" ht="18" x14ac:dyDescent="0.25">
      <c r="B166" s="78" t="s">
        <v>642</v>
      </c>
      <c r="C166" s="54">
        <v>0.24</v>
      </c>
      <c r="D166" s="54">
        <v>0.23</v>
      </c>
      <c r="E166" s="6">
        <f t="shared" si="12"/>
        <v>-4.1666666666666588E-2</v>
      </c>
      <c r="G166" s="3"/>
      <c r="K166" s="78" t="s">
        <v>642</v>
      </c>
      <c r="L166" s="58">
        <v>4.3</v>
      </c>
      <c r="M166" s="58">
        <v>3.7</v>
      </c>
      <c r="N166" s="6">
        <f t="shared" si="13"/>
        <v>-0.13953488372093015</v>
      </c>
    </row>
    <row r="167" spans="2:14" ht="18" x14ac:dyDescent="0.25">
      <c r="B167" s="78" t="s">
        <v>643</v>
      </c>
      <c r="C167" s="54">
        <v>0.26</v>
      </c>
      <c r="D167" s="54">
        <v>0.21</v>
      </c>
      <c r="E167" s="6">
        <f t="shared" si="12"/>
        <v>-0.19230769230769237</v>
      </c>
      <c r="K167" s="78" t="s">
        <v>643</v>
      </c>
      <c r="L167" s="58">
        <v>3.4</v>
      </c>
      <c r="M167" s="58">
        <v>2.9</v>
      </c>
      <c r="N167" s="6">
        <f t="shared" si="13"/>
        <v>-0.14705882352941177</v>
      </c>
    </row>
    <row r="168" spans="2:14" ht="18" x14ac:dyDescent="0.25">
      <c r="B168" s="78" t="s">
        <v>380</v>
      </c>
      <c r="C168" s="54">
        <v>0.26</v>
      </c>
      <c r="D168" s="54">
        <v>0.236647</v>
      </c>
      <c r="E168" s="6">
        <f>+(D168-C168)/C168</f>
        <v>-8.9819230769230818E-2</v>
      </c>
      <c r="G168" s="3"/>
      <c r="K168" s="78" t="s">
        <v>380</v>
      </c>
      <c r="L168" s="58">
        <v>3.7</v>
      </c>
      <c r="M168" s="58">
        <v>4.5039999999999996</v>
      </c>
      <c r="N168" s="6">
        <f>+(M168-L168)/L168</f>
        <v>0.21729729729729713</v>
      </c>
    </row>
    <row r="169" spans="2:14" ht="18" hidden="1" x14ac:dyDescent="0.25">
      <c r="B169" s="78" t="s">
        <v>381</v>
      </c>
      <c r="C169" s="54">
        <v>0.25</v>
      </c>
      <c r="D169" s="54"/>
      <c r="E169" s="55">
        <f>+(D169-C169)/C169</f>
        <v>-1</v>
      </c>
      <c r="K169" s="78" t="s">
        <v>381</v>
      </c>
      <c r="L169" s="58">
        <v>3.9</v>
      </c>
      <c r="M169" s="58"/>
      <c r="N169" s="6">
        <f>+(M169-L169)/L169</f>
        <v>-1</v>
      </c>
    </row>
    <row r="170" spans="2:14" ht="18" hidden="1" x14ac:dyDescent="0.25">
      <c r="B170" s="78" t="s">
        <v>382</v>
      </c>
      <c r="C170" s="54">
        <v>0.25</v>
      </c>
      <c r="D170" s="54"/>
      <c r="E170" s="55">
        <f>+(D170-C170)/C170</f>
        <v>-1</v>
      </c>
      <c r="K170" s="78" t="s">
        <v>382</v>
      </c>
      <c r="L170" s="58">
        <v>3.7</v>
      </c>
      <c r="M170" s="58"/>
      <c r="N170" s="6">
        <f>+(M170-L170)/L170</f>
        <v>-1</v>
      </c>
    </row>
    <row r="171" spans="2:14" ht="18" hidden="1" x14ac:dyDescent="0.25">
      <c r="B171" s="78" t="s">
        <v>383</v>
      </c>
      <c r="C171" s="54">
        <v>0.24</v>
      </c>
      <c r="D171" s="54"/>
      <c r="E171" s="55">
        <f>+(D171-C171)/C171</f>
        <v>-1</v>
      </c>
      <c r="K171" s="78" t="s">
        <v>383</v>
      </c>
      <c r="L171" s="58">
        <v>5</v>
      </c>
      <c r="M171" s="58"/>
      <c r="N171" s="6">
        <f>+(M171-L171)/L171</f>
        <v>-1</v>
      </c>
    </row>
    <row r="172" spans="2:14" ht="18" x14ac:dyDescent="0.25">
      <c r="B172" s="77" t="s">
        <v>154</v>
      </c>
      <c r="C172" s="127">
        <f>SUM(C160:C168)</f>
        <v>2.33</v>
      </c>
      <c r="D172" s="127">
        <f>SUM(D160:D168)</f>
        <v>1.976647</v>
      </c>
      <c r="E172" s="10">
        <f>+(D172-C172)/C172</f>
        <v>-0.15165364806866954</v>
      </c>
      <c r="F172" s="14"/>
      <c r="K172" s="77" t="s">
        <v>154</v>
      </c>
      <c r="L172" s="127">
        <f>+L160+L161+L162+L163+L164+L165+L166+L167+L168</f>
        <v>32</v>
      </c>
      <c r="M172" s="127">
        <f>+M160+M161+M162+M163+M164+M165+M166+M167+M168</f>
        <v>31.804000000000002</v>
      </c>
      <c r="N172" s="10">
        <f>+(M172-L172)/L172</f>
        <v>-6.1249999999999361E-3</v>
      </c>
    </row>
    <row r="173" spans="2:14" ht="18" x14ac:dyDescent="0.35">
      <c r="B173" s="24" t="s">
        <v>605</v>
      </c>
      <c r="C173" s="14"/>
      <c r="D173" s="14"/>
      <c r="E173" s="14"/>
      <c r="F173" s="73"/>
    </row>
    <row r="174" spans="2:14" ht="18" x14ac:dyDescent="0.35">
      <c r="B174" s="24"/>
      <c r="C174" s="14"/>
      <c r="D174" s="14"/>
      <c r="E174" s="14"/>
      <c r="F174" s="73"/>
    </row>
    <row r="175" spans="2:14" ht="18" x14ac:dyDescent="0.35">
      <c r="B175" s="24"/>
      <c r="C175" s="14"/>
      <c r="D175" s="14"/>
      <c r="E175" s="14"/>
      <c r="F175" s="73"/>
    </row>
    <row r="176" spans="2:14" ht="18" x14ac:dyDescent="0.35">
      <c r="B176" s="24"/>
      <c r="C176" s="14"/>
      <c r="D176" s="14"/>
      <c r="E176" s="14"/>
      <c r="F176" s="73"/>
    </row>
    <row r="177" spans="2:17" ht="18" x14ac:dyDescent="0.35">
      <c r="B177" s="24"/>
      <c r="C177" s="14"/>
      <c r="D177" s="14"/>
      <c r="E177" s="14"/>
      <c r="F177" s="73"/>
    </row>
    <row r="178" spans="2:17" ht="18" x14ac:dyDescent="0.35">
      <c r="B178" s="24"/>
      <c r="C178" s="14"/>
      <c r="D178" s="14"/>
      <c r="E178" s="14"/>
      <c r="F178" s="73"/>
    </row>
    <row r="179" spans="2:17" ht="18" x14ac:dyDescent="0.35">
      <c r="B179" s="24"/>
      <c r="C179" s="14"/>
      <c r="D179" s="14"/>
      <c r="E179" s="14"/>
      <c r="F179" s="73"/>
    </row>
    <row r="180" spans="2:17" ht="18" x14ac:dyDescent="0.35">
      <c r="B180" s="24"/>
      <c r="C180" s="14"/>
      <c r="D180" s="14"/>
      <c r="E180" s="14"/>
      <c r="F180" s="73"/>
    </row>
    <row r="181" spans="2:17" ht="18" x14ac:dyDescent="0.35">
      <c r="B181" s="24"/>
      <c r="C181" s="14"/>
      <c r="D181" s="14"/>
      <c r="E181" s="14"/>
      <c r="F181" s="73"/>
    </row>
    <row r="182" spans="2:17" ht="18" x14ac:dyDescent="0.35">
      <c r="B182" s="24"/>
      <c r="C182" s="14"/>
      <c r="D182" s="14"/>
      <c r="E182" s="14"/>
      <c r="F182" s="73"/>
    </row>
    <row r="183" spans="2:17" ht="18" x14ac:dyDescent="0.35">
      <c r="B183" s="24"/>
      <c r="C183" s="14"/>
      <c r="D183" s="14"/>
      <c r="E183" s="14"/>
      <c r="F183" s="73"/>
    </row>
    <row r="184" spans="2:17" ht="18" x14ac:dyDescent="0.35">
      <c r="B184" s="24"/>
      <c r="C184" s="14"/>
      <c r="D184" s="14"/>
      <c r="E184" s="14"/>
      <c r="F184" s="73"/>
    </row>
    <row r="185" spans="2:17" ht="18" x14ac:dyDescent="0.35">
      <c r="B185" s="24"/>
      <c r="C185" s="14"/>
      <c r="D185" s="14"/>
      <c r="E185" s="14"/>
      <c r="F185" s="73"/>
    </row>
    <row r="186" spans="2:17" ht="24.6" customHeight="1" x14ac:dyDescent="0.35">
      <c r="B186" s="24"/>
      <c r="C186" s="14"/>
      <c r="D186" s="14"/>
      <c r="E186" s="14"/>
      <c r="F186" s="73"/>
      <c r="L186" s="828" t="s">
        <v>655</v>
      </c>
      <c r="M186" s="828"/>
      <c r="N186" s="828"/>
      <c r="O186" s="828"/>
      <c r="P186" s="828"/>
      <c r="Q186" s="828"/>
    </row>
    <row r="187" spans="2:17" ht="24.6" customHeight="1" x14ac:dyDescent="0.25">
      <c r="B187" s="829" t="s">
        <v>607</v>
      </c>
      <c r="C187" s="830"/>
      <c r="D187" s="831"/>
      <c r="E187" s="177" t="s">
        <v>175</v>
      </c>
      <c r="G187" s="832" t="s">
        <v>645</v>
      </c>
      <c r="H187" s="833"/>
      <c r="I187" s="834"/>
      <c r="J187" s="177" t="s">
        <v>609</v>
      </c>
      <c r="L187" s="828"/>
      <c r="M187" s="828"/>
      <c r="N187" s="828"/>
      <c r="O187" s="828"/>
      <c r="P187" s="828"/>
      <c r="Q187" s="828"/>
    </row>
    <row r="188" spans="2:17" ht="24.6" customHeight="1" x14ac:dyDescent="0.25">
      <c r="B188" s="824" t="s">
        <v>610</v>
      </c>
      <c r="C188" s="826"/>
      <c r="D188" s="54">
        <v>1.452</v>
      </c>
      <c r="E188" s="55">
        <f>+D188/$D$119</f>
        <v>0.22647749660634703</v>
      </c>
      <c r="G188" s="824" t="s">
        <v>611</v>
      </c>
      <c r="H188" s="826"/>
      <c r="I188" s="84">
        <v>68988</v>
      </c>
      <c r="J188" s="85">
        <f>+I188/$I$193</f>
        <v>0.4756251421952884</v>
      </c>
      <c r="L188" s="828"/>
      <c r="M188" s="828"/>
      <c r="N188" s="828"/>
      <c r="O188" s="828"/>
      <c r="P188" s="828"/>
      <c r="Q188" s="828"/>
    </row>
    <row r="189" spans="2:17" ht="24.6" customHeight="1" x14ac:dyDescent="0.25">
      <c r="B189" s="824" t="s">
        <v>611</v>
      </c>
      <c r="C189" s="826"/>
      <c r="D189" s="54">
        <v>0.30890000000000001</v>
      </c>
      <c r="E189" s="55">
        <f>+D189/$D$119</f>
        <v>4.8181059711915018E-2</v>
      </c>
      <c r="G189" s="824" t="s">
        <v>610</v>
      </c>
      <c r="H189" s="826"/>
      <c r="I189" s="84">
        <v>56778</v>
      </c>
      <c r="J189" s="85">
        <f>+I189/$I$193</f>
        <v>0.39144553144842709</v>
      </c>
      <c r="L189" s="828"/>
      <c r="M189" s="828"/>
      <c r="N189" s="828"/>
      <c r="O189" s="828"/>
      <c r="P189" s="828"/>
      <c r="Q189" s="828"/>
    </row>
    <row r="190" spans="2:17" ht="24.6" customHeight="1" x14ac:dyDescent="0.25">
      <c r="B190" s="827" t="s">
        <v>613</v>
      </c>
      <c r="C190" s="827"/>
      <c r="D190" s="54">
        <v>0.1149</v>
      </c>
      <c r="E190" s="55">
        <f>+D190/$D$119</f>
        <v>1.7921669669469197E-2</v>
      </c>
      <c r="G190" s="824" t="s">
        <v>612</v>
      </c>
      <c r="H190" s="826"/>
      <c r="I190" s="84">
        <v>9591</v>
      </c>
      <c r="J190" s="85">
        <f>+I190/$I$193</f>
        <v>6.6123394485925246E-2</v>
      </c>
      <c r="L190" s="828"/>
      <c r="M190" s="828"/>
      <c r="N190" s="828"/>
      <c r="O190" s="828"/>
      <c r="P190" s="828"/>
      <c r="Q190" s="828"/>
    </row>
    <row r="191" spans="2:17" ht="24.6" customHeight="1" x14ac:dyDescent="0.25">
      <c r="B191" s="827" t="s">
        <v>612</v>
      </c>
      <c r="C191" s="827"/>
      <c r="D191" s="54">
        <v>0.08</v>
      </c>
      <c r="E191" s="55">
        <f>+D191/$D$119</f>
        <v>1.2478098986575595E-2</v>
      </c>
      <c r="G191" s="824" t="s">
        <v>613</v>
      </c>
      <c r="H191" s="826"/>
      <c r="I191" s="84">
        <v>9345</v>
      </c>
      <c r="J191" s="85">
        <f>+I191/$I$193</f>
        <v>6.4427392500361946E-2</v>
      </c>
      <c r="L191" s="828"/>
      <c r="M191" s="828"/>
      <c r="N191" s="828"/>
      <c r="O191" s="828"/>
      <c r="P191" s="828"/>
      <c r="Q191" s="828"/>
    </row>
    <row r="192" spans="2:17" ht="24.6" customHeight="1" x14ac:dyDescent="0.25">
      <c r="B192" s="827" t="s">
        <v>614</v>
      </c>
      <c r="C192" s="827"/>
      <c r="D192" s="54">
        <v>3.4950000000000002E-2</v>
      </c>
      <c r="E192" s="55">
        <f>+D192/$D$119</f>
        <v>5.451369494760213E-3</v>
      </c>
      <c r="G192" s="827" t="s">
        <v>614</v>
      </c>
      <c r="H192" s="827"/>
      <c r="I192" s="84">
        <v>345</v>
      </c>
      <c r="J192" s="85">
        <f>+I192/$I$193</f>
        <v>2.3785393699973113E-3</v>
      </c>
      <c r="L192" s="828"/>
      <c r="M192" s="828"/>
      <c r="N192" s="828"/>
      <c r="O192" s="828"/>
      <c r="P192" s="828"/>
      <c r="Q192" s="828"/>
    </row>
    <row r="193" spans="2:17" ht="24.6" customHeight="1" x14ac:dyDescent="0.25">
      <c r="B193" s="827" t="s">
        <v>154</v>
      </c>
      <c r="C193" s="827"/>
      <c r="D193" s="54">
        <f>SUM(D188:D192)</f>
        <v>1.99075</v>
      </c>
      <c r="E193" s="55">
        <f>SUM(E188:E192)</f>
        <v>0.31050969446906701</v>
      </c>
      <c r="G193" s="827" t="s">
        <v>154</v>
      </c>
      <c r="H193" s="827"/>
      <c r="I193" s="84">
        <f>SUM(I188:I192)</f>
        <v>145047</v>
      </c>
      <c r="J193" s="86">
        <f>SUM(J188:J192)</f>
        <v>1</v>
      </c>
      <c r="L193" s="828"/>
      <c r="M193" s="828"/>
      <c r="N193" s="828"/>
      <c r="O193" s="828"/>
      <c r="P193" s="828"/>
      <c r="Q193" s="828"/>
    </row>
    <row r="194" spans="2:17" ht="24.6" customHeight="1" x14ac:dyDescent="0.35">
      <c r="B194" s="24" t="s">
        <v>605</v>
      </c>
      <c r="L194" s="828"/>
      <c r="M194" s="828"/>
      <c r="N194" s="828"/>
      <c r="O194" s="828"/>
      <c r="P194" s="828"/>
      <c r="Q194" s="828"/>
    </row>
    <row r="195" spans="2:17" ht="24.6" customHeight="1" x14ac:dyDescent="0.25">
      <c r="L195" s="89"/>
      <c r="M195" s="89"/>
      <c r="N195" s="89"/>
      <c r="O195" s="89"/>
      <c r="P195" s="89"/>
      <c r="Q195" s="89"/>
    </row>
    <row r="196" spans="2:17" x14ac:dyDescent="0.25">
      <c r="B196" s="835" t="s">
        <v>615</v>
      </c>
      <c r="C196" s="836"/>
      <c r="D196" s="836"/>
      <c r="E196" s="836"/>
      <c r="F196" s="837"/>
      <c r="K196" s="774" t="s">
        <v>616</v>
      </c>
      <c r="L196" s="774"/>
      <c r="M196" s="774"/>
      <c r="N196" s="822" t="s">
        <v>617</v>
      </c>
      <c r="O196" s="822" t="s">
        <v>618</v>
      </c>
      <c r="P196" s="820" t="s">
        <v>603</v>
      </c>
    </row>
    <row r="197" spans="2:17" x14ac:dyDescent="0.25">
      <c r="B197" s="81" t="s">
        <v>469</v>
      </c>
      <c r="C197" s="88" t="s">
        <v>463</v>
      </c>
      <c r="D197" s="177" t="s">
        <v>384</v>
      </c>
      <c r="E197" s="177" t="s">
        <v>619</v>
      </c>
      <c r="F197" s="177" t="s">
        <v>620</v>
      </c>
      <c r="K197" s="774"/>
      <c r="L197" s="774"/>
      <c r="M197" s="774"/>
      <c r="N197" s="823"/>
      <c r="O197" s="823"/>
      <c r="P197" s="821"/>
    </row>
    <row r="198" spans="2:17" ht="18" x14ac:dyDescent="0.25">
      <c r="B198" s="75" t="s">
        <v>33</v>
      </c>
      <c r="C198" s="87" t="s">
        <v>30</v>
      </c>
      <c r="D198" s="176">
        <v>345874</v>
      </c>
      <c r="E198" s="176">
        <v>19653</v>
      </c>
      <c r="F198" s="58">
        <f>+D198/E198</f>
        <v>17.599043403042792</v>
      </c>
      <c r="K198" s="824" t="s">
        <v>219</v>
      </c>
      <c r="L198" s="825"/>
      <c r="M198" s="826"/>
      <c r="N198" s="176">
        <v>254</v>
      </c>
      <c r="O198" s="176">
        <v>298</v>
      </c>
      <c r="P198" s="6">
        <f>+(O198-N198)/N198</f>
        <v>0.17322834645669291</v>
      </c>
    </row>
    <row r="199" spans="2:17" ht="18" customHeight="1" x14ac:dyDescent="0.25">
      <c r="B199" s="75" t="s">
        <v>656</v>
      </c>
      <c r="C199" s="87" t="s">
        <v>657</v>
      </c>
      <c r="D199" s="176">
        <v>125796</v>
      </c>
      <c r="E199" s="176">
        <v>3700</v>
      </c>
      <c r="F199" s="58">
        <f>+D199/E199</f>
        <v>33.998918918918918</v>
      </c>
      <c r="K199" s="824" t="s">
        <v>624</v>
      </c>
      <c r="L199" s="825"/>
      <c r="M199" s="826"/>
      <c r="N199" s="176">
        <v>195</v>
      </c>
      <c r="O199" s="176">
        <v>166</v>
      </c>
      <c r="P199" s="6">
        <f t="shared" ref="P199:P205" si="14">+(O199-N199)/N199</f>
        <v>-0.14871794871794872</v>
      </c>
    </row>
    <row r="200" spans="2:17" ht="18" customHeight="1" x14ac:dyDescent="0.25">
      <c r="B200" s="75" t="s">
        <v>33</v>
      </c>
      <c r="C200" s="87" t="s">
        <v>658</v>
      </c>
      <c r="D200" s="176">
        <v>11552</v>
      </c>
      <c r="E200" s="176">
        <v>3310</v>
      </c>
      <c r="F200" s="58">
        <f t="shared" ref="F200:F205" si="15">+D200/E200</f>
        <v>3.4900302114803625</v>
      </c>
      <c r="K200" s="824" t="s">
        <v>659</v>
      </c>
      <c r="L200" s="825"/>
      <c r="M200" s="826"/>
      <c r="N200" s="176">
        <v>73</v>
      </c>
      <c r="O200" s="176">
        <v>93</v>
      </c>
      <c r="P200" s="6">
        <f t="shared" si="14"/>
        <v>0.27397260273972601</v>
      </c>
    </row>
    <row r="201" spans="2:17" ht="18" x14ac:dyDescent="0.25">
      <c r="B201" s="75" t="s">
        <v>30</v>
      </c>
      <c r="C201" s="87" t="s">
        <v>33</v>
      </c>
      <c r="D201" s="176">
        <v>104521</v>
      </c>
      <c r="E201" s="176">
        <v>8916</v>
      </c>
      <c r="F201" s="58">
        <f t="shared" si="15"/>
        <v>11.722857783759533</v>
      </c>
      <c r="K201" s="824" t="s">
        <v>622</v>
      </c>
      <c r="L201" s="825"/>
      <c r="M201" s="826"/>
      <c r="N201" s="176">
        <v>93</v>
      </c>
      <c r="O201" s="176">
        <v>87</v>
      </c>
      <c r="P201" s="6">
        <f t="shared" si="14"/>
        <v>-6.4516129032258063E-2</v>
      </c>
    </row>
    <row r="202" spans="2:17" ht="18" customHeight="1" x14ac:dyDescent="0.25">
      <c r="B202" s="75" t="s">
        <v>33</v>
      </c>
      <c r="C202" s="75" t="s">
        <v>660</v>
      </c>
      <c r="D202" s="176">
        <v>80059</v>
      </c>
      <c r="E202" s="176">
        <v>3792</v>
      </c>
      <c r="F202" s="58">
        <f t="shared" si="15"/>
        <v>21.112605485232066</v>
      </c>
      <c r="K202" s="824" t="s">
        <v>650</v>
      </c>
      <c r="L202" s="825"/>
      <c r="M202" s="826"/>
      <c r="N202" s="176">
        <v>237</v>
      </c>
      <c r="O202" s="176">
        <v>83</v>
      </c>
      <c r="P202" s="6">
        <f t="shared" si="14"/>
        <v>-0.64978902953586493</v>
      </c>
    </row>
    <row r="203" spans="2:17" ht="18" x14ac:dyDescent="0.25">
      <c r="B203" s="75" t="s">
        <v>656</v>
      </c>
      <c r="C203" s="75" t="s">
        <v>661</v>
      </c>
      <c r="D203" s="176">
        <v>78590</v>
      </c>
      <c r="E203" s="176">
        <v>2293</v>
      </c>
      <c r="F203" s="58">
        <f t="shared" si="15"/>
        <v>34.273877017008289</v>
      </c>
      <c r="K203" s="824" t="s">
        <v>446</v>
      </c>
      <c r="L203" s="825"/>
      <c r="M203" s="826"/>
      <c r="N203" s="176">
        <v>129</v>
      </c>
      <c r="O203" s="176">
        <v>73</v>
      </c>
      <c r="P203" s="6">
        <f t="shared" si="14"/>
        <v>-0.43410852713178294</v>
      </c>
    </row>
    <row r="204" spans="2:17" ht="18" x14ac:dyDescent="0.25">
      <c r="B204" s="75" t="s">
        <v>662</v>
      </c>
      <c r="C204" s="87" t="s">
        <v>30</v>
      </c>
      <c r="D204" s="176">
        <v>76494</v>
      </c>
      <c r="E204" s="176">
        <v>6443</v>
      </c>
      <c r="F204" s="58">
        <f t="shared" si="15"/>
        <v>11.872419680273165</v>
      </c>
      <c r="K204" s="824" t="s">
        <v>459</v>
      </c>
      <c r="L204" s="825"/>
      <c r="M204" s="826"/>
      <c r="N204" s="176">
        <v>56</v>
      </c>
      <c r="O204" s="176">
        <v>63</v>
      </c>
      <c r="P204" s="6">
        <f t="shared" si="14"/>
        <v>0.125</v>
      </c>
    </row>
    <row r="205" spans="2:17" ht="18" customHeight="1" x14ac:dyDescent="0.25">
      <c r="B205" s="75" t="s">
        <v>662</v>
      </c>
      <c r="C205" s="87" t="s">
        <v>33</v>
      </c>
      <c r="D205" s="176">
        <v>63026</v>
      </c>
      <c r="E205" s="176">
        <v>3892</v>
      </c>
      <c r="F205" s="58">
        <f t="shared" si="15"/>
        <v>16.193730729701954</v>
      </c>
      <c r="G205" s="94"/>
      <c r="K205" s="839" t="s">
        <v>663</v>
      </c>
      <c r="L205" s="840"/>
      <c r="M205" s="841"/>
      <c r="N205" s="683">
        <v>45</v>
      </c>
      <c r="O205" s="693">
        <v>46</v>
      </c>
      <c r="P205" s="845">
        <f t="shared" si="14"/>
        <v>2.2222222222222223E-2</v>
      </c>
    </row>
    <row r="206" spans="2:17" ht="16.5" customHeight="1" x14ac:dyDescent="0.25">
      <c r="F206" s="94"/>
      <c r="G206" s="94"/>
      <c r="K206" s="842"/>
      <c r="L206" s="843"/>
      <c r="M206" s="844"/>
      <c r="N206" s="683"/>
      <c r="O206" s="694"/>
      <c r="P206" s="846"/>
    </row>
    <row r="207" spans="2:17" ht="16.5" x14ac:dyDescent="0.35">
      <c r="K207" s="24" t="s">
        <v>628</v>
      </c>
    </row>
    <row r="209" spans="2:7" hidden="1" x14ac:dyDescent="0.25">
      <c r="B209" s="838" t="s">
        <v>664</v>
      </c>
      <c r="C209" s="838"/>
      <c r="D209" s="838"/>
      <c r="E209" s="838"/>
      <c r="F209" s="838"/>
      <c r="G209" s="838"/>
    </row>
    <row r="210" spans="2:7" hidden="1" x14ac:dyDescent="0.25">
      <c r="B210" s="838"/>
      <c r="C210" s="838"/>
      <c r="D210" s="838"/>
      <c r="E210" s="838"/>
      <c r="F210" s="838"/>
      <c r="G210" s="838"/>
    </row>
    <row r="211" spans="2:7" ht="30" hidden="1" x14ac:dyDescent="0.25">
      <c r="B211" s="99" t="s">
        <v>630</v>
      </c>
      <c r="C211" s="100" t="s">
        <v>441</v>
      </c>
      <c r="D211" s="101" t="s">
        <v>631</v>
      </c>
      <c r="E211" s="100" t="s">
        <v>632</v>
      </c>
      <c r="F211" s="100" t="s">
        <v>633</v>
      </c>
      <c r="G211" s="100" t="s">
        <v>634</v>
      </c>
    </row>
    <row r="212" spans="2:7" ht="15.75" hidden="1" x14ac:dyDescent="0.3">
      <c r="B212" s="56" t="s">
        <v>360</v>
      </c>
      <c r="C212" s="95">
        <v>176811</v>
      </c>
      <c r="D212" s="95">
        <v>6554</v>
      </c>
      <c r="E212" s="96">
        <f>+C212/D212</f>
        <v>26.977570949038753</v>
      </c>
      <c r="F212" s="97">
        <v>2456</v>
      </c>
      <c r="G212" s="96">
        <f>+D212/F212</f>
        <v>2.6685667752442996</v>
      </c>
    </row>
    <row r="213" spans="2:7" ht="15.75" hidden="1" x14ac:dyDescent="0.3">
      <c r="B213" s="56" t="s">
        <v>361</v>
      </c>
      <c r="C213" s="95">
        <v>208704</v>
      </c>
      <c r="D213" s="95">
        <v>7585</v>
      </c>
      <c r="E213" s="96">
        <f>+C213/D213</f>
        <v>27.515359261700723</v>
      </c>
      <c r="F213" s="97">
        <v>2681</v>
      </c>
      <c r="G213" s="96">
        <f t="shared" ref="G213:G223" si="16">+D213/F213</f>
        <v>2.8291682208131292</v>
      </c>
    </row>
    <row r="214" spans="2:7" ht="15.75" hidden="1" x14ac:dyDescent="0.3">
      <c r="B214" s="56" t="s">
        <v>362</v>
      </c>
      <c r="C214" s="95">
        <v>179886</v>
      </c>
      <c r="D214" s="95">
        <v>6599</v>
      </c>
      <c r="E214" s="96">
        <f>+C214/D214</f>
        <v>27.259584785573573</v>
      </c>
      <c r="F214" s="97">
        <v>2569</v>
      </c>
      <c r="G214" s="96">
        <f t="shared" si="16"/>
        <v>2.5687037757882445</v>
      </c>
    </row>
    <row r="215" spans="2:7" ht="15.75" hidden="1" x14ac:dyDescent="0.3">
      <c r="B215" s="56" t="s">
        <v>363</v>
      </c>
      <c r="C215" s="95">
        <v>124542</v>
      </c>
      <c r="D215" s="95">
        <v>4637</v>
      </c>
      <c r="E215" s="96">
        <f t="shared" ref="E215:E223" si="17">+C215/D215</f>
        <v>26.858313564804831</v>
      </c>
      <c r="F215" s="97">
        <v>2013</v>
      </c>
      <c r="G215" s="96">
        <f t="shared" si="16"/>
        <v>2.3035270740188771</v>
      </c>
    </row>
    <row r="216" spans="2:7" ht="15.75" hidden="1" customHeight="1" x14ac:dyDescent="0.3">
      <c r="B216" s="56" t="s">
        <v>364</v>
      </c>
      <c r="C216" s="95">
        <v>131554</v>
      </c>
      <c r="D216" s="95">
        <v>4981</v>
      </c>
      <c r="E216" s="96">
        <f t="shared" si="17"/>
        <v>26.411162417185306</v>
      </c>
      <c r="F216" s="97">
        <v>2165</v>
      </c>
      <c r="G216" s="96">
        <f t="shared" si="16"/>
        <v>2.3006928406466511</v>
      </c>
    </row>
    <row r="217" spans="2:7" ht="15.75" hidden="1" customHeight="1" x14ac:dyDescent="0.3">
      <c r="B217" s="56" t="s">
        <v>365</v>
      </c>
      <c r="C217" s="95">
        <v>157980</v>
      </c>
      <c r="D217" s="95">
        <v>5817</v>
      </c>
      <c r="E217" s="96">
        <f t="shared" si="17"/>
        <v>27.158329035585353</v>
      </c>
      <c r="F217" s="97">
        <v>2404</v>
      </c>
      <c r="G217" s="96">
        <f t="shared" si="16"/>
        <v>2.4197171381031612</v>
      </c>
    </row>
    <row r="218" spans="2:7" ht="15.75" hidden="1" x14ac:dyDescent="0.3">
      <c r="B218" s="56" t="s">
        <v>366</v>
      </c>
      <c r="C218" s="95">
        <v>172936</v>
      </c>
      <c r="D218" s="95">
        <v>6345</v>
      </c>
      <c r="E218" s="96">
        <f t="shared" si="17"/>
        <v>27.255476753349093</v>
      </c>
      <c r="F218" s="97">
        <v>2664</v>
      </c>
      <c r="G218" s="96">
        <f t="shared" si="16"/>
        <v>2.3817567567567566</v>
      </c>
    </row>
    <row r="219" spans="2:7" ht="15.75" hidden="1" x14ac:dyDescent="0.3">
      <c r="B219" s="56" t="s">
        <v>367</v>
      </c>
      <c r="C219" s="95">
        <v>140609</v>
      </c>
      <c r="D219" s="95">
        <v>5393</v>
      </c>
      <c r="E219" s="96">
        <f t="shared" si="17"/>
        <v>26.072501390691638</v>
      </c>
      <c r="F219" s="97">
        <v>2404</v>
      </c>
      <c r="G219" s="96">
        <f t="shared" si="16"/>
        <v>2.2433444259567388</v>
      </c>
    </row>
    <row r="220" spans="2:7" ht="15.75" hidden="1" x14ac:dyDescent="0.3">
      <c r="B220" s="56" t="s">
        <v>368</v>
      </c>
      <c r="C220" s="95">
        <v>164771</v>
      </c>
      <c r="D220" s="95">
        <v>6297</v>
      </c>
      <c r="E220" s="96">
        <f t="shared" si="17"/>
        <v>26.166587263776403</v>
      </c>
      <c r="F220" s="97">
        <v>2602</v>
      </c>
      <c r="G220" s="96">
        <f t="shared" si="16"/>
        <v>2.4200614911606455</v>
      </c>
    </row>
    <row r="221" spans="2:7" ht="15.75" hidden="1" x14ac:dyDescent="0.3">
      <c r="B221" s="56" t="s">
        <v>369</v>
      </c>
      <c r="C221" s="95"/>
      <c r="D221" s="95"/>
      <c r="E221" s="96" t="e">
        <f t="shared" si="17"/>
        <v>#DIV/0!</v>
      </c>
      <c r="F221" s="97"/>
      <c r="G221" s="96" t="e">
        <f t="shared" si="16"/>
        <v>#DIV/0!</v>
      </c>
    </row>
    <row r="222" spans="2:7" ht="15.75" hidden="1" x14ac:dyDescent="0.3">
      <c r="B222" s="56" t="s">
        <v>370</v>
      </c>
      <c r="C222" s="95"/>
      <c r="D222" s="95"/>
      <c r="E222" s="96" t="e">
        <f>+C222/D222</f>
        <v>#DIV/0!</v>
      </c>
      <c r="F222" s="97"/>
      <c r="G222" s="96" t="e">
        <f>+D222/F222</f>
        <v>#DIV/0!</v>
      </c>
    </row>
    <row r="223" spans="2:7" ht="15.75" hidden="1" x14ac:dyDescent="0.3">
      <c r="B223" s="56" t="s">
        <v>370</v>
      </c>
      <c r="C223" s="95"/>
      <c r="D223" s="95"/>
      <c r="E223" s="96" t="e">
        <f t="shared" si="17"/>
        <v>#DIV/0!</v>
      </c>
      <c r="F223" s="97"/>
      <c r="G223" s="96" t="e">
        <f t="shared" si="16"/>
        <v>#DIV/0!</v>
      </c>
    </row>
    <row r="224" spans="2:7" hidden="1" x14ac:dyDescent="0.25">
      <c r="B224" s="98" t="s">
        <v>635</v>
      </c>
      <c r="C224" s="102">
        <f>AVERAGE(C212:C220)</f>
        <v>161977</v>
      </c>
      <c r="D224" s="102">
        <f>AVERAGE(D212:D220)</f>
        <v>6023.1111111111113</v>
      </c>
      <c r="E224" s="103">
        <f>AVERAGE(E212:E216)</f>
        <v>27.004398195660634</v>
      </c>
      <c r="F224" s="104">
        <f>AVERAGE(F212:F220)</f>
        <v>2439.7777777777778</v>
      </c>
      <c r="G224" s="103">
        <f>AVERAGE(G212:G216)</f>
        <v>2.5341317373022401</v>
      </c>
    </row>
  </sheetData>
  <mergeCells count="117">
    <mergeCell ref="K205:M206"/>
    <mergeCell ref="N205:N206"/>
    <mergeCell ref="O205:O206"/>
    <mergeCell ref="P205:P206"/>
    <mergeCell ref="B209:G210"/>
    <mergeCell ref="K199:M199"/>
    <mergeCell ref="K200:M200"/>
    <mergeCell ref="K201:M201"/>
    <mergeCell ref="K202:M202"/>
    <mergeCell ref="K203:M203"/>
    <mergeCell ref="K204:M204"/>
    <mergeCell ref="B196:F196"/>
    <mergeCell ref="K196:M197"/>
    <mergeCell ref="N196:N197"/>
    <mergeCell ref="O196:O197"/>
    <mergeCell ref="P196:P197"/>
    <mergeCell ref="K198:M198"/>
    <mergeCell ref="B191:C191"/>
    <mergeCell ref="G191:H191"/>
    <mergeCell ref="B192:C192"/>
    <mergeCell ref="G192:H192"/>
    <mergeCell ref="B193:C193"/>
    <mergeCell ref="G193:H193"/>
    <mergeCell ref="N158:N159"/>
    <mergeCell ref="L186:Q194"/>
    <mergeCell ref="B187:D187"/>
    <mergeCell ref="G187:I187"/>
    <mergeCell ref="B188:C188"/>
    <mergeCell ref="G188:H188"/>
    <mergeCell ref="B189:C189"/>
    <mergeCell ref="G189:H189"/>
    <mergeCell ref="B190:C190"/>
    <mergeCell ref="G190:H190"/>
    <mergeCell ref="K134:M134"/>
    <mergeCell ref="B137:G138"/>
    <mergeCell ref="B158:B159"/>
    <mergeCell ref="C158:C159"/>
    <mergeCell ref="D158:D159"/>
    <mergeCell ref="E158:E159"/>
    <mergeCell ref="K158:K159"/>
    <mergeCell ref="L158:L159"/>
    <mergeCell ref="M158:M159"/>
    <mergeCell ref="K128:M128"/>
    <mergeCell ref="K129:M129"/>
    <mergeCell ref="K130:M130"/>
    <mergeCell ref="K131:M131"/>
    <mergeCell ref="K132:M132"/>
    <mergeCell ref="K133:M133"/>
    <mergeCell ref="K124:M125"/>
    <mergeCell ref="N124:N125"/>
    <mergeCell ref="O124:O125"/>
    <mergeCell ref="P124:P125"/>
    <mergeCell ref="K126:M126"/>
    <mergeCell ref="K127:M127"/>
    <mergeCell ref="G117:H117"/>
    <mergeCell ref="B118:C118"/>
    <mergeCell ref="G118:H118"/>
    <mergeCell ref="B119:C119"/>
    <mergeCell ref="G119:H119"/>
    <mergeCell ref="B124:F124"/>
    <mergeCell ref="N83:N84"/>
    <mergeCell ref="L112:Q121"/>
    <mergeCell ref="B113:D113"/>
    <mergeCell ref="B114:C114"/>
    <mergeCell ref="G114:H114"/>
    <mergeCell ref="B115:C115"/>
    <mergeCell ref="G115:H115"/>
    <mergeCell ref="B116:C116"/>
    <mergeCell ref="G116:H116"/>
    <mergeCell ref="B117:C117"/>
    <mergeCell ref="K62:M62"/>
    <mergeCell ref="B64:G65"/>
    <mergeCell ref="B83:B84"/>
    <mergeCell ref="C83:C84"/>
    <mergeCell ref="D83:D84"/>
    <mergeCell ref="E83:E84"/>
    <mergeCell ref="K83:K84"/>
    <mergeCell ref="L83:L84"/>
    <mergeCell ref="M83:M84"/>
    <mergeCell ref="K56:M56"/>
    <mergeCell ref="K57:M57"/>
    <mergeCell ref="K58:M58"/>
    <mergeCell ref="K59:M59"/>
    <mergeCell ref="K60:M60"/>
    <mergeCell ref="K61:M61"/>
    <mergeCell ref="B53:F53"/>
    <mergeCell ref="K53:M54"/>
    <mergeCell ref="N53:N54"/>
    <mergeCell ref="O53:O54"/>
    <mergeCell ref="P53:P54"/>
    <mergeCell ref="K55:M55"/>
    <mergeCell ref="B46:C46"/>
    <mergeCell ref="G46:H46"/>
    <mergeCell ref="B47:C47"/>
    <mergeCell ref="G47:H47"/>
    <mergeCell ref="B48:C48"/>
    <mergeCell ref="G48:H48"/>
    <mergeCell ref="L41:Q52"/>
    <mergeCell ref="B42:D42"/>
    <mergeCell ref="G42:I42"/>
    <mergeCell ref="B43:C43"/>
    <mergeCell ref="G43:H43"/>
    <mergeCell ref="B44:C44"/>
    <mergeCell ref="G44:H44"/>
    <mergeCell ref="B45:C45"/>
    <mergeCell ref="G45:H45"/>
    <mergeCell ref="A1:Q3"/>
    <mergeCell ref="B6:C8"/>
    <mergeCell ref="D6:P10"/>
    <mergeCell ref="B14:B15"/>
    <mergeCell ref="C14:C15"/>
    <mergeCell ref="D14:D15"/>
    <mergeCell ref="E14:E15"/>
    <mergeCell ref="K14:K15"/>
    <mergeCell ref="L14:L15"/>
    <mergeCell ref="M14:M15"/>
    <mergeCell ref="N14:N15"/>
  </mergeCells>
  <conditionalFormatting sqref="P126:P134">
    <cfRule type="cellIs" dxfId="19" priority="19" operator="lessThan">
      <formula>0</formula>
    </cfRule>
  </conditionalFormatting>
  <conditionalFormatting sqref="E24:E28">
    <cfRule type="cellIs" dxfId="18" priority="18" operator="lessThan">
      <formula>0</formula>
    </cfRule>
  </conditionalFormatting>
  <conditionalFormatting sqref="N24:N28">
    <cfRule type="cellIs" dxfId="17" priority="17" operator="lessThan">
      <formula>0</formula>
    </cfRule>
  </conditionalFormatting>
  <conditionalFormatting sqref="P198:P204">
    <cfRule type="cellIs" dxfId="16" priority="16" operator="lessThan">
      <formula>0</formula>
    </cfRule>
  </conditionalFormatting>
  <conditionalFormatting sqref="P205">
    <cfRule type="cellIs" dxfId="15" priority="15" operator="lessThan">
      <formula>0</formula>
    </cfRule>
  </conditionalFormatting>
  <conditionalFormatting sqref="E172">
    <cfRule type="cellIs" dxfId="14" priority="13" operator="lessThan">
      <formula>0</formula>
    </cfRule>
  </conditionalFormatting>
  <conditionalFormatting sqref="N85:N89">
    <cfRule type="cellIs" dxfId="13" priority="14" operator="lessThan">
      <formula>0</formula>
    </cfRule>
  </conditionalFormatting>
  <conditionalFormatting sqref="N168:N172">
    <cfRule type="cellIs" dxfId="12" priority="12" operator="lessThan">
      <formula>0</formula>
    </cfRule>
  </conditionalFormatting>
  <conditionalFormatting sqref="E16:E23">
    <cfRule type="cellIs" dxfId="11" priority="11" operator="lessThan">
      <formula>0</formula>
    </cfRule>
  </conditionalFormatting>
  <conditionalFormatting sqref="N16:N23">
    <cfRule type="cellIs" dxfId="10" priority="10" operator="lessThan">
      <formula>0</formula>
    </cfRule>
  </conditionalFormatting>
  <conditionalFormatting sqref="P55:P62">
    <cfRule type="cellIs" dxfId="9" priority="9" operator="lessThan">
      <formula>0</formula>
    </cfRule>
  </conditionalFormatting>
  <conditionalFormatting sqref="E85:E89">
    <cfRule type="cellIs" dxfId="8" priority="8" operator="lessThan">
      <formula>0</formula>
    </cfRule>
  </conditionalFormatting>
  <conditionalFormatting sqref="E160:E167">
    <cfRule type="cellIs" dxfId="7" priority="7" operator="lessThan">
      <formula>0</formula>
    </cfRule>
  </conditionalFormatting>
  <conditionalFormatting sqref="N160:N167">
    <cfRule type="cellIs" dxfId="6" priority="6" operator="lessThan">
      <formula>0</formula>
    </cfRule>
  </conditionalFormatting>
  <conditionalFormatting sqref="N90:N92">
    <cfRule type="cellIs" dxfId="5" priority="5" operator="lessThan">
      <formula>0</formula>
    </cfRule>
  </conditionalFormatting>
  <conditionalFormatting sqref="E85:E97">
    <cfRule type="cellIs" dxfId="4" priority="4" operator="lessThan">
      <formula>0</formula>
    </cfRule>
  </conditionalFormatting>
  <conditionalFormatting sqref="N93">
    <cfRule type="cellIs" dxfId="3" priority="3" operator="lessThan">
      <formula>0</formula>
    </cfRule>
  </conditionalFormatting>
  <conditionalFormatting sqref="N97">
    <cfRule type="cellIs" dxfId="2" priority="2" operator="lessThan">
      <formula>0</formula>
    </cfRule>
  </conditionalFormatting>
  <conditionalFormatting sqref="E168">
    <cfRule type="cellIs" dxfId="1"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showGridLines="0" zoomScale="90" zoomScaleNormal="90" workbookViewId="0">
      <selection activeCell="H131" sqref="H131"/>
    </sheetView>
  </sheetViews>
  <sheetFormatPr baseColWidth="10" defaultColWidth="11.42578125" defaultRowHeight="15" x14ac:dyDescent="0.25"/>
  <cols>
    <col min="1" max="1" width="1.28515625" style="1" customWidth="1"/>
    <col min="2" max="2" width="21.28515625" style="1" customWidth="1"/>
    <col min="3" max="3" width="16.140625" style="1" customWidth="1"/>
    <col min="4" max="4" width="12.7109375" style="1" customWidth="1"/>
    <col min="5" max="5" width="10" style="1" customWidth="1"/>
    <col min="6" max="6" width="13.28515625" style="1" customWidth="1"/>
    <col min="7" max="7" width="11.28515625" style="1" customWidth="1"/>
    <col min="8" max="8" width="12.28515625" style="1" customWidth="1"/>
    <col min="9" max="9" width="11.7109375" style="1" customWidth="1"/>
    <col min="10" max="10" width="9"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73" t="s">
        <v>597</v>
      </c>
      <c r="B1" s="673"/>
      <c r="C1" s="673"/>
      <c r="D1" s="673"/>
      <c r="E1" s="673"/>
      <c r="F1" s="673"/>
      <c r="G1" s="673"/>
      <c r="H1" s="673"/>
      <c r="I1" s="673"/>
      <c r="J1" s="673"/>
      <c r="K1" s="673"/>
      <c r="L1" s="673"/>
      <c r="M1" s="673"/>
      <c r="N1" s="673"/>
      <c r="O1" s="673"/>
      <c r="P1" s="673"/>
      <c r="Q1" s="673"/>
    </row>
    <row r="2" spans="1:17" ht="15" customHeight="1" x14ac:dyDescent="0.25">
      <c r="A2" s="673"/>
      <c r="B2" s="673"/>
      <c r="C2" s="673"/>
      <c r="D2" s="673"/>
      <c r="E2" s="673"/>
      <c r="F2" s="673"/>
      <c r="G2" s="673"/>
      <c r="H2" s="673"/>
      <c r="I2" s="673"/>
      <c r="J2" s="673"/>
      <c r="K2" s="673"/>
      <c r="L2" s="673"/>
      <c r="M2" s="673"/>
      <c r="N2" s="673"/>
      <c r="O2" s="673"/>
      <c r="P2" s="673"/>
      <c r="Q2" s="673"/>
    </row>
    <row r="3" spans="1:17" ht="15" customHeight="1" x14ac:dyDescent="0.25">
      <c r="A3" s="673"/>
      <c r="B3" s="673"/>
      <c r="C3" s="673"/>
      <c r="D3" s="673"/>
      <c r="E3" s="673"/>
      <c r="F3" s="673"/>
      <c r="G3" s="673"/>
      <c r="H3" s="673"/>
      <c r="I3" s="673"/>
      <c r="J3" s="673"/>
      <c r="K3" s="673"/>
      <c r="L3" s="673"/>
      <c r="M3" s="673"/>
      <c r="N3" s="673"/>
      <c r="O3" s="673"/>
      <c r="P3" s="673"/>
      <c r="Q3" s="673"/>
    </row>
    <row r="4" spans="1:17" x14ac:dyDescent="0.25">
      <c r="B4" s="26" t="s">
        <v>106</v>
      </c>
      <c r="M4" s="17" t="s">
        <v>4</v>
      </c>
      <c r="N4" s="17"/>
      <c r="O4" s="147" t="s">
        <v>665</v>
      </c>
      <c r="P4" s="17"/>
    </row>
    <row r="5" spans="1:17" x14ac:dyDescent="0.25">
      <c r="B5" s="26"/>
      <c r="M5" s="17"/>
      <c r="N5" s="17"/>
      <c r="O5" s="17"/>
      <c r="P5" s="17"/>
    </row>
    <row r="6" spans="1:17" ht="15" customHeight="1" x14ac:dyDescent="0.25">
      <c r="B6" s="818" t="s">
        <v>599</v>
      </c>
      <c r="C6" s="818"/>
      <c r="D6" s="819" t="s">
        <v>600</v>
      </c>
      <c r="E6" s="819"/>
      <c r="F6" s="819"/>
      <c r="G6" s="819"/>
      <c r="H6" s="819"/>
      <c r="I6" s="819"/>
      <c r="J6" s="819"/>
      <c r="K6" s="819"/>
      <c r="L6" s="819"/>
      <c r="M6" s="819"/>
      <c r="N6" s="819"/>
      <c r="O6" s="819"/>
      <c r="P6" s="819"/>
    </row>
    <row r="7" spans="1:17" x14ac:dyDescent="0.25">
      <c r="B7" s="818"/>
      <c r="C7" s="818"/>
      <c r="D7" s="819"/>
      <c r="E7" s="819"/>
      <c r="F7" s="819"/>
      <c r="G7" s="819"/>
      <c r="H7" s="819"/>
      <c r="I7" s="819"/>
      <c r="J7" s="819"/>
      <c r="K7" s="819"/>
      <c r="L7" s="819"/>
      <c r="M7" s="819"/>
      <c r="N7" s="819"/>
      <c r="O7" s="819"/>
      <c r="P7" s="819"/>
    </row>
    <row r="8" spans="1:17" x14ac:dyDescent="0.25">
      <c r="B8" s="818"/>
      <c r="C8" s="818"/>
      <c r="D8" s="819"/>
      <c r="E8" s="819"/>
      <c r="F8" s="819"/>
      <c r="G8" s="819"/>
      <c r="H8" s="819"/>
      <c r="I8" s="819"/>
      <c r="J8" s="819"/>
      <c r="K8" s="819"/>
      <c r="L8" s="819"/>
      <c r="M8" s="819"/>
      <c r="N8" s="819"/>
      <c r="O8" s="819"/>
      <c r="P8" s="819"/>
      <c r="Q8" s="17"/>
    </row>
    <row r="9" spans="1:17" x14ac:dyDescent="0.25">
      <c r="B9" s="26"/>
      <c r="D9" s="819"/>
      <c r="E9" s="819"/>
      <c r="F9" s="819"/>
      <c r="G9" s="819"/>
      <c r="H9" s="819"/>
      <c r="I9" s="819"/>
      <c r="J9" s="819"/>
      <c r="K9" s="819"/>
      <c r="L9" s="819"/>
      <c r="M9" s="819"/>
      <c r="N9" s="819"/>
      <c r="O9" s="819"/>
      <c r="P9" s="819"/>
      <c r="Q9" s="17"/>
    </row>
    <row r="10" spans="1:17" x14ac:dyDescent="0.25">
      <c r="B10" s="26"/>
      <c r="D10" s="819"/>
      <c r="E10" s="819"/>
      <c r="F10" s="819"/>
      <c r="G10" s="819"/>
      <c r="H10" s="819"/>
      <c r="I10" s="819"/>
      <c r="J10" s="819"/>
      <c r="K10" s="819"/>
      <c r="L10" s="819"/>
      <c r="M10" s="819"/>
      <c r="N10" s="819"/>
      <c r="O10" s="819"/>
      <c r="P10" s="819"/>
      <c r="Q10" s="17"/>
    </row>
    <row r="11" spans="1:17" ht="7.5" customHeight="1" x14ac:dyDescent="0.25">
      <c r="B11" s="26"/>
      <c r="D11" s="156"/>
      <c r="E11" s="156"/>
      <c r="F11" s="156"/>
      <c r="G11" s="156"/>
      <c r="H11" s="156"/>
      <c r="I11" s="156"/>
      <c r="J11" s="156"/>
      <c r="K11" s="156"/>
      <c r="L11" s="156"/>
      <c r="M11" s="156"/>
      <c r="N11" s="156"/>
      <c r="O11" s="156"/>
      <c r="P11" s="156"/>
      <c r="Q11" s="17"/>
    </row>
    <row r="12" spans="1:17" x14ac:dyDescent="0.25">
      <c r="B12" s="26"/>
      <c r="D12" s="156"/>
      <c r="E12" s="156"/>
      <c r="F12" s="156"/>
      <c r="G12" s="156"/>
      <c r="H12" s="156"/>
      <c r="I12" s="156"/>
      <c r="J12" s="156"/>
      <c r="K12" s="156"/>
      <c r="L12" s="156"/>
      <c r="M12" s="156"/>
      <c r="N12" s="156"/>
      <c r="O12" s="156"/>
      <c r="P12" s="156"/>
      <c r="Q12" s="17"/>
    </row>
    <row r="13" spans="1:17" ht="15" customHeight="1" x14ac:dyDescent="0.25">
      <c r="B13" s="851" t="s">
        <v>666</v>
      </c>
      <c r="C13" s="852"/>
      <c r="D13" s="852"/>
      <c r="E13" s="852"/>
      <c r="F13" s="852"/>
      <c r="G13" s="852"/>
      <c r="H13" s="852"/>
      <c r="I13" s="852"/>
      <c r="J13" s="852"/>
      <c r="K13" s="852"/>
      <c r="L13" s="852"/>
      <c r="M13" s="852"/>
      <c r="N13" s="852"/>
      <c r="O13" s="852"/>
      <c r="P13" s="853"/>
      <c r="Q13" s="17"/>
    </row>
    <row r="14" spans="1:17" ht="15" customHeight="1" x14ac:dyDescent="0.25">
      <c r="B14" s="854"/>
      <c r="C14" s="855"/>
      <c r="D14" s="855"/>
      <c r="E14" s="855"/>
      <c r="F14" s="855"/>
      <c r="G14" s="855"/>
      <c r="H14" s="855"/>
      <c r="I14" s="855"/>
      <c r="J14" s="855"/>
      <c r="K14" s="855"/>
      <c r="L14" s="855"/>
      <c r="M14" s="855"/>
      <c r="N14" s="855"/>
      <c r="O14" s="855"/>
      <c r="P14" s="856"/>
      <c r="Q14" s="17"/>
    </row>
    <row r="15" spans="1:17" ht="15" customHeight="1" x14ac:dyDescent="0.25">
      <c r="B15" s="854"/>
      <c r="C15" s="855"/>
      <c r="D15" s="855"/>
      <c r="E15" s="855"/>
      <c r="F15" s="855"/>
      <c r="G15" s="855"/>
      <c r="H15" s="855"/>
      <c r="I15" s="855"/>
      <c r="J15" s="855"/>
      <c r="K15" s="855"/>
      <c r="L15" s="855"/>
      <c r="M15" s="855"/>
      <c r="N15" s="855"/>
      <c r="O15" s="855"/>
      <c r="P15" s="856"/>
      <c r="Q15" s="17"/>
    </row>
    <row r="16" spans="1:17" ht="15" customHeight="1" x14ac:dyDescent="0.25">
      <c r="B16" s="854"/>
      <c r="C16" s="855"/>
      <c r="D16" s="855"/>
      <c r="E16" s="855"/>
      <c r="F16" s="855"/>
      <c r="G16" s="855"/>
      <c r="H16" s="855"/>
      <c r="I16" s="855"/>
      <c r="J16" s="855"/>
      <c r="K16" s="855"/>
      <c r="L16" s="855"/>
      <c r="M16" s="855"/>
      <c r="N16" s="855"/>
      <c r="O16" s="855"/>
      <c r="P16" s="856"/>
      <c r="Q16" s="17"/>
    </row>
    <row r="17" spans="2:17" x14ac:dyDescent="0.25">
      <c r="B17" s="854"/>
      <c r="C17" s="855"/>
      <c r="D17" s="855"/>
      <c r="E17" s="855"/>
      <c r="F17" s="855"/>
      <c r="G17" s="855"/>
      <c r="H17" s="855"/>
      <c r="I17" s="855"/>
      <c r="J17" s="855"/>
      <c r="K17" s="855"/>
      <c r="L17" s="855"/>
      <c r="M17" s="855"/>
      <c r="N17" s="855"/>
      <c r="O17" s="855"/>
      <c r="P17" s="856"/>
      <c r="Q17" s="17"/>
    </row>
    <row r="18" spans="2:17" x14ac:dyDescent="0.25">
      <c r="B18" s="857"/>
      <c r="C18" s="858"/>
      <c r="D18" s="858"/>
      <c r="E18" s="858"/>
      <c r="F18" s="858"/>
      <c r="G18" s="858"/>
      <c r="H18" s="858"/>
      <c r="I18" s="858"/>
      <c r="J18" s="858"/>
      <c r="K18" s="858"/>
      <c r="L18" s="858"/>
      <c r="M18" s="858"/>
      <c r="N18" s="858"/>
      <c r="O18" s="858"/>
      <c r="P18" s="859"/>
      <c r="Q18" s="17"/>
    </row>
    <row r="19" spans="2:17" x14ac:dyDescent="0.25">
      <c r="B19" s="157"/>
      <c r="C19" s="157"/>
      <c r="D19" s="157"/>
      <c r="E19" s="157"/>
      <c r="F19" s="157"/>
      <c r="G19" s="157"/>
      <c r="H19" s="157"/>
      <c r="I19" s="157"/>
      <c r="J19" s="157"/>
      <c r="K19" s="157"/>
      <c r="L19" s="157"/>
      <c r="M19" s="157"/>
      <c r="N19" s="157"/>
      <c r="O19" s="157"/>
      <c r="P19" s="157"/>
      <c r="Q19" s="17"/>
    </row>
    <row r="20" spans="2:17" ht="21" customHeight="1" x14ac:dyDescent="0.35">
      <c r="B20" s="79" t="s">
        <v>601</v>
      </c>
      <c r="C20" s="80"/>
      <c r="D20" s="80"/>
    </row>
    <row r="21" spans="2:17" ht="15" customHeight="1" x14ac:dyDescent="0.25">
      <c r="O21" s="8"/>
      <c r="P21" s="7"/>
      <c r="Q21" s="7"/>
    </row>
    <row r="22" spans="2:17" ht="15" customHeight="1" x14ac:dyDescent="0.25">
      <c r="B22" s="774" t="s">
        <v>602</v>
      </c>
      <c r="C22" s="820">
        <v>2019</v>
      </c>
      <c r="D22" s="820" t="s">
        <v>393</v>
      </c>
      <c r="K22" s="822" t="s">
        <v>604</v>
      </c>
      <c r="L22" s="820">
        <v>2019</v>
      </c>
      <c r="M22" s="820" t="s">
        <v>393</v>
      </c>
    </row>
    <row r="23" spans="2:17" ht="15" customHeight="1" x14ac:dyDescent="0.25">
      <c r="B23" s="774"/>
      <c r="C23" s="821"/>
      <c r="D23" s="821"/>
      <c r="K23" s="823"/>
      <c r="L23" s="821"/>
      <c r="M23" s="821"/>
    </row>
    <row r="24" spans="2:17" ht="18" customHeight="1" x14ac:dyDescent="0.25">
      <c r="B24" s="78" t="s">
        <v>360</v>
      </c>
      <c r="C24" s="54">
        <v>1.41</v>
      </c>
      <c r="D24" s="54">
        <v>3.22</v>
      </c>
      <c r="F24" s="12"/>
      <c r="G24" s="2"/>
      <c r="K24" s="78" t="s">
        <v>360</v>
      </c>
      <c r="L24" s="58">
        <v>7.2</v>
      </c>
      <c r="M24" s="58">
        <v>15.58</v>
      </c>
    </row>
    <row r="25" spans="2:17" ht="18" customHeight="1" x14ac:dyDescent="0.25">
      <c r="B25" s="78" t="s">
        <v>361</v>
      </c>
      <c r="C25" s="54">
        <v>1.23</v>
      </c>
      <c r="D25" s="54">
        <v>3.21</v>
      </c>
      <c r="G25" s="2"/>
      <c r="K25" s="78" t="s">
        <v>361</v>
      </c>
      <c r="L25" s="58">
        <v>6.4</v>
      </c>
      <c r="M25" s="58">
        <v>16.309999999999999</v>
      </c>
    </row>
    <row r="26" spans="2:17" ht="18" customHeight="1" x14ac:dyDescent="0.25">
      <c r="B26" s="78" t="s">
        <v>362</v>
      </c>
      <c r="C26" s="54">
        <v>1.3</v>
      </c>
      <c r="D26" s="54">
        <v>2.87</v>
      </c>
      <c r="F26" s="12"/>
      <c r="G26" s="2"/>
      <c r="K26" s="78" t="s">
        <v>362</v>
      </c>
      <c r="L26" s="58">
        <v>4</v>
      </c>
      <c r="M26" s="58">
        <v>13.49</v>
      </c>
    </row>
    <row r="27" spans="2:17" ht="18" customHeight="1" x14ac:dyDescent="0.25">
      <c r="B27" s="78" t="s">
        <v>363</v>
      </c>
      <c r="C27" s="54">
        <v>1.19</v>
      </c>
      <c r="D27" s="54">
        <v>2.38</v>
      </c>
      <c r="F27" s="12"/>
      <c r="G27" s="2"/>
      <c r="K27" s="78" t="s">
        <v>363</v>
      </c>
      <c r="L27" s="58">
        <v>6.6</v>
      </c>
      <c r="M27" s="58">
        <v>9.23</v>
      </c>
    </row>
    <row r="28" spans="2:17" ht="18" customHeight="1" x14ac:dyDescent="0.25">
      <c r="B28" s="78" t="s">
        <v>364</v>
      </c>
      <c r="C28" s="54">
        <v>1.37</v>
      </c>
      <c r="D28" s="54">
        <v>2.7</v>
      </c>
      <c r="F28" s="12"/>
      <c r="G28" s="2"/>
      <c r="K28" s="78" t="s">
        <v>364</v>
      </c>
      <c r="L28" s="58">
        <v>5.5</v>
      </c>
      <c r="M28" s="58">
        <v>13.79</v>
      </c>
    </row>
    <row r="29" spans="2:17" ht="18" x14ac:dyDescent="0.25">
      <c r="B29" s="78" t="s">
        <v>365</v>
      </c>
      <c r="C29" s="54">
        <v>1.21</v>
      </c>
      <c r="D29" s="54">
        <v>2.81</v>
      </c>
      <c r="F29" s="11"/>
      <c r="G29" s="2"/>
      <c r="K29" s="78" t="s">
        <v>365</v>
      </c>
      <c r="L29" s="58">
        <v>6.1</v>
      </c>
      <c r="M29" s="58">
        <v>14.93</v>
      </c>
    </row>
    <row r="30" spans="2:17" ht="18" x14ac:dyDescent="0.25">
      <c r="B30" s="78" t="s">
        <v>366</v>
      </c>
      <c r="C30" s="54">
        <v>1.34</v>
      </c>
      <c r="D30" s="54">
        <v>3.07</v>
      </c>
      <c r="F30" s="3"/>
      <c r="K30" s="78" t="s">
        <v>366</v>
      </c>
      <c r="L30" s="58">
        <v>7.3</v>
      </c>
      <c r="M30" s="58">
        <v>18.54</v>
      </c>
    </row>
    <row r="31" spans="2:17" ht="18" x14ac:dyDescent="0.25">
      <c r="B31" s="78" t="s">
        <v>367</v>
      </c>
      <c r="C31" s="54">
        <v>1.42</v>
      </c>
      <c r="D31" s="54">
        <v>2.97</v>
      </c>
      <c r="K31" s="78" t="s">
        <v>367</v>
      </c>
      <c r="L31" s="58">
        <v>6.6</v>
      </c>
      <c r="M31" s="58">
        <v>19.329999999999998</v>
      </c>
    </row>
    <row r="32" spans="2:17" ht="18" x14ac:dyDescent="0.25">
      <c r="B32" s="78" t="s">
        <v>380</v>
      </c>
      <c r="C32" s="54">
        <v>1.37</v>
      </c>
      <c r="D32" s="54">
        <v>3.18</v>
      </c>
      <c r="F32" s="3"/>
      <c r="K32" s="78" t="s">
        <v>380</v>
      </c>
      <c r="L32" s="58">
        <v>4.3</v>
      </c>
      <c r="M32" s="58">
        <v>20.58</v>
      </c>
    </row>
    <row r="33" spans="2:13" ht="18" x14ac:dyDescent="0.25">
      <c r="B33" s="78" t="s">
        <v>381</v>
      </c>
      <c r="C33" s="54">
        <v>1.42</v>
      </c>
      <c r="D33" s="54">
        <v>3.24</v>
      </c>
      <c r="K33" s="78" t="s">
        <v>381</v>
      </c>
      <c r="L33" s="58">
        <v>4.0999999999999996</v>
      </c>
      <c r="M33" s="58">
        <v>22.83</v>
      </c>
    </row>
    <row r="34" spans="2:13" ht="18" x14ac:dyDescent="0.25">
      <c r="B34" s="78" t="s">
        <v>382</v>
      </c>
      <c r="C34" s="54">
        <v>1.27</v>
      </c>
      <c r="D34" s="54">
        <v>3.07</v>
      </c>
      <c r="K34" s="78" t="s">
        <v>382</v>
      </c>
      <c r="L34" s="58">
        <v>4.5999999999999996</v>
      </c>
      <c r="M34" s="58">
        <v>29.585000000000001</v>
      </c>
    </row>
    <row r="35" spans="2:13" ht="18" x14ac:dyDescent="0.25">
      <c r="B35" s="78" t="s">
        <v>383</v>
      </c>
      <c r="C35" s="54">
        <v>1.29</v>
      </c>
      <c r="D35" s="54">
        <v>3.08</v>
      </c>
      <c r="K35" s="78" t="s">
        <v>383</v>
      </c>
      <c r="L35" s="58">
        <v>5.3</v>
      </c>
      <c r="M35" s="58">
        <v>24.178000000000001</v>
      </c>
    </row>
    <row r="36" spans="2:13" ht="18" customHeight="1" x14ac:dyDescent="0.25">
      <c r="B36" s="77" t="s">
        <v>154</v>
      </c>
      <c r="C36" s="127">
        <f>SUM(C24:C32)</f>
        <v>11.84</v>
      </c>
      <c r="D36" s="127">
        <f>SUM(D24:D35)</f>
        <v>35.799999999999997</v>
      </c>
      <c r="E36" s="14"/>
      <c r="K36" s="77" t="s">
        <v>154</v>
      </c>
      <c r="L36" s="127">
        <f>SUM(L24:L32)</f>
        <v>54</v>
      </c>
      <c r="M36" s="127">
        <f>SUM(M24:M35)</f>
        <v>218.37300000000002</v>
      </c>
    </row>
    <row r="37" spans="2:13" ht="18" customHeight="1" x14ac:dyDescent="0.35">
      <c r="B37" s="24" t="s">
        <v>605</v>
      </c>
      <c r="C37" s="14"/>
      <c r="D37" s="14"/>
      <c r="E37" s="14"/>
      <c r="F37" s="73"/>
      <c r="K37" s="24"/>
    </row>
    <row r="38" spans="2:13" ht="18" customHeight="1" x14ac:dyDescent="0.35">
      <c r="B38" s="24"/>
      <c r="C38" s="14"/>
      <c r="D38" s="14"/>
      <c r="E38" s="14"/>
      <c r="F38" s="73"/>
      <c r="K38" s="24"/>
    </row>
    <row r="39" spans="2:13" ht="18" customHeight="1" x14ac:dyDescent="0.35">
      <c r="B39" s="24"/>
      <c r="C39" s="14"/>
      <c r="D39" s="14"/>
      <c r="E39" s="14"/>
      <c r="F39" s="73"/>
      <c r="K39" s="24"/>
    </row>
    <row r="40" spans="2:13" ht="18" customHeight="1" x14ac:dyDescent="0.35">
      <c r="B40" s="24"/>
      <c r="C40" s="14"/>
      <c r="D40" s="14"/>
      <c r="E40" s="14"/>
      <c r="F40" s="73"/>
      <c r="K40" s="24"/>
    </row>
    <row r="41" spans="2:13" ht="18" customHeight="1" x14ac:dyDescent="0.35">
      <c r="B41" s="24"/>
      <c r="C41" s="14"/>
      <c r="D41" s="14"/>
      <c r="E41" s="14"/>
      <c r="F41" s="73"/>
      <c r="K41" s="24"/>
    </row>
    <row r="42" spans="2:13" ht="18" customHeight="1" x14ac:dyDescent="0.35">
      <c r="B42" s="24"/>
      <c r="C42" s="14"/>
      <c r="D42" s="14"/>
      <c r="E42" s="14"/>
      <c r="F42" s="73"/>
      <c r="K42" s="24"/>
    </row>
    <row r="43" spans="2:13" ht="18" customHeight="1" x14ac:dyDescent="0.35">
      <c r="B43" s="24"/>
      <c r="C43" s="14"/>
      <c r="D43" s="14"/>
      <c r="E43" s="14"/>
      <c r="F43" s="73"/>
      <c r="K43" s="24"/>
    </row>
    <row r="44" spans="2:13" ht="18" customHeight="1" x14ac:dyDescent="0.35">
      <c r="B44" s="24"/>
      <c r="C44" s="14"/>
      <c r="D44" s="14"/>
      <c r="E44" s="14"/>
      <c r="F44" s="73"/>
      <c r="K44" s="24"/>
    </row>
    <row r="45" spans="2:13" ht="18" customHeight="1" x14ac:dyDescent="0.35">
      <c r="B45" s="24"/>
      <c r="C45" s="14"/>
      <c r="D45" s="14"/>
      <c r="E45" s="14"/>
      <c r="F45" s="73"/>
      <c r="K45" s="24"/>
    </row>
    <row r="46" spans="2:13" ht="18" customHeight="1" x14ac:dyDescent="0.35">
      <c r="B46" s="24"/>
      <c r="C46" s="14"/>
      <c r="D46" s="14"/>
      <c r="E46" s="14"/>
      <c r="F46" s="73"/>
      <c r="K46" s="24"/>
    </row>
    <row r="47" spans="2:13" ht="18" customHeight="1" x14ac:dyDescent="0.35">
      <c r="B47" s="24"/>
      <c r="C47" s="14"/>
      <c r="D47" s="14"/>
      <c r="E47" s="14"/>
      <c r="F47" s="73"/>
      <c r="K47" s="24"/>
    </row>
    <row r="48" spans="2:13" ht="18" customHeight="1" x14ac:dyDescent="0.35">
      <c r="B48" s="24"/>
      <c r="C48" s="14"/>
      <c r="D48" s="14"/>
      <c r="E48" s="14"/>
      <c r="F48" s="73"/>
    </row>
    <row r="49" spans="2:17" ht="22.5" customHeight="1" x14ac:dyDescent="0.35">
      <c r="B49" s="24"/>
      <c r="C49" s="14"/>
      <c r="D49" s="14"/>
      <c r="E49" s="14"/>
      <c r="F49" s="73"/>
      <c r="L49" s="850" t="s">
        <v>667</v>
      </c>
      <c r="M49" s="850"/>
      <c r="N49" s="850"/>
      <c r="O49" s="850"/>
      <c r="P49" s="850"/>
      <c r="Q49" s="850"/>
    </row>
    <row r="50" spans="2:17" ht="18" customHeight="1" x14ac:dyDescent="0.25">
      <c r="B50" s="829" t="s">
        <v>668</v>
      </c>
      <c r="C50" s="830"/>
      <c r="D50" s="831"/>
      <c r="E50" s="177" t="s">
        <v>669</v>
      </c>
      <c r="G50" s="832" t="s">
        <v>608</v>
      </c>
      <c r="H50" s="833"/>
      <c r="I50" s="834"/>
      <c r="J50" s="177" t="s">
        <v>669</v>
      </c>
      <c r="L50" s="850"/>
      <c r="M50" s="850"/>
      <c r="N50" s="850"/>
      <c r="O50" s="850"/>
      <c r="P50" s="850"/>
      <c r="Q50" s="850"/>
    </row>
    <row r="51" spans="2:17" ht="18" customHeight="1" x14ac:dyDescent="0.25">
      <c r="B51" s="824" t="s">
        <v>610</v>
      </c>
      <c r="C51" s="826"/>
      <c r="D51" s="54">
        <v>26.83</v>
      </c>
      <c r="E51" s="55">
        <f>+D51/$D$56</f>
        <v>0.75833804409270766</v>
      </c>
      <c r="G51" s="824" t="s">
        <v>611</v>
      </c>
      <c r="H51" s="826"/>
      <c r="I51" s="84">
        <v>1195666</v>
      </c>
      <c r="J51" s="85">
        <f>+I51/$I$56</f>
        <v>0.4878996865715432</v>
      </c>
      <c r="L51" s="850"/>
      <c r="M51" s="850"/>
      <c r="N51" s="850"/>
      <c r="O51" s="850"/>
      <c r="P51" s="850"/>
      <c r="Q51" s="850"/>
    </row>
    <row r="52" spans="2:17" ht="18" customHeight="1" x14ac:dyDescent="0.25">
      <c r="B52" s="824" t="s">
        <v>611</v>
      </c>
      <c r="C52" s="826"/>
      <c r="D52" s="54">
        <v>5.61</v>
      </c>
      <c r="E52" s="55">
        <f>+D52/$D$56</f>
        <v>0.15856416054267947</v>
      </c>
      <c r="G52" s="824" t="s">
        <v>610</v>
      </c>
      <c r="H52" s="826"/>
      <c r="I52" s="84">
        <v>987669</v>
      </c>
      <c r="J52" s="85">
        <f>+I52/$I$56</f>
        <v>0.40302508855853514</v>
      </c>
      <c r="L52" s="850"/>
      <c r="M52" s="850"/>
      <c r="N52" s="850"/>
      <c r="O52" s="850"/>
      <c r="P52" s="850"/>
      <c r="Q52" s="850"/>
    </row>
    <row r="53" spans="2:17" ht="18" customHeight="1" x14ac:dyDescent="0.25">
      <c r="B53" s="827" t="s">
        <v>612</v>
      </c>
      <c r="C53" s="827"/>
      <c r="D53" s="54">
        <v>2.06</v>
      </c>
      <c r="E53" s="55">
        <f>+D53/$D$56</f>
        <v>5.8224985867721873E-2</v>
      </c>
      <c r="G53" s="824" t="s">
        <v>612</v>
      </c>
      <c r="H53" s="826"/>
      <c r="I53" s="84">
        <v>193342</v>
      </c>
      <c r="J53" s="85">
        <f>+I53/$I$56</f>
        <v>7.8894525060606638E-2</v>
      </c>
      <c r="L53" s="850"/>
      <c r="M53" s="850"/>
      <c r="N53" s="850"/>
      <c r="O53" s="850"/>
      <c r="P53" s="850"/>
      <c r="Q53" s="850"/>
    </row>
    <row r="54" spans="2:17" ht="18" customHeight="1" x14ac:dyDescent="0.25">
      <c r="B54" s="827" t="s">
        <v>613</v>
      </c>
      <c r="C54" s="827"/>
      <c r="D54" s="54">
        <v>0.84</v>
      </c>
      <c r="E54" s="55">
        <f>+D54/$D$56</f>
        <v>2.3742227247032219E-2</v>
      </c>
      <c r="G54" s="824" t="s">
        <v>613</v>
      </c>
      <c r="H54" s="826"/>
      <c r="I54" s="84">
        <v>71092</v>
      </c>
      <c r="J54" s="85">
        <f>+I54/$I$56</f>
        <v>2.9009576685917429E-2</v>
      </c>
      <c r="L54" s="850"/>
      <c r="M54" s="850"/>
      <c r="N54" s="850"/>
      <c r="O54" s="850"/>
      <c r="P54" s="850"/>
      <c r="Q54" s="850"/>
    </row>
    <row r="55" spans="2:17" ht="18" customHeight="1" x14ac:dyDescent="0.25">
      <c r="B55" s="827" t="s">
        <v>614</v>
      </c>
      <c r="C55" s="827"/>
      <c r="D55" s="54">
        <v>0.04</v>
      </c>
      <c r="E55" s="55">
        <f>+D55/$D$56</f>
        <v>1.1305822498586771E-3</v>
      </c>
      <c r="G55" s="827" t="s">
        <v>614</v>
      </c>
      <c r="H55" s="827"/>
      <c r="I55" s="84">
        <v>2870</v>
      </c>
      <c r="J55" s="85">
        <f>+I55/$I$56</f>
        <v>1.1711231233976118E-3</v>
      </c>
      <c r="L55" s="850"/>
      <c r="M55" s="850"/>
      <c r="N55" s="850"/>
      <c r="O55" s="850"/>
      <c r="P55" s="850"/>
      <c r="Q55" s="850"/>
    </row>
    <row r="56" spans="2:17" ht="18" x14ac:dyDescent="0.25">
      <c r="B56" s="827" t="s">
        <v>154</v>
      </c>
      <c r="C56" s="827"/>
      <c r="D56" s="54">
        <f>SUM(D51:D55)</f>
        <v>35.380000000000003</v>
      </c>
      <c r="E56" s="55">
        <f>SUM(E51:E55)</f>
        <v>0.99999999999999989</v>
      </c>
      <c r="G56" s="827" t="s">
        <v>154</v>
      </c>
      <c r="H56" s="827"/>
      <c r="I56" s="140">
        <f>SUM(I51:I55)</f>
        <v>2450639</v>
      </c>
      <c r="J56" s="86">
        <f>SUM(J51:J55)</f>
        <v>1</v>
      </c>
      <c r="L56" s="850"/>
      <c r="M56" s="850"/>
      <c r="N56" s="850"/>
      <c r="O56" s="850"/>
      <c r="P56" s="850"/>
      <c r="Q56" s="850"/>
    </row>
    <row r="57" spans="2:17" ht="18" x14ac:dyDescent="0.35">
      <c r="B57" s="24" t="s">
        <v>605</v>
      </c>
      <c r="C57" s="13"/>
      <c r="D57" s="111"/>
      <c r="E57" s="73"/>
      <c r="G57" s="13"/>
      <c r="H57" s="13"/>
      <c r="I57" s="112"/>
      <c r="J57" s="113"/>
      <c r="L57" s="850"/>
      <c r="M57" s="850"/>
      <c r="N57" s="850"/>
      <c r="O57" s="850"/>
      <c r="P57" s="850"/>
      <c r="Q57" s="850"/>
    </row>
    <row r="58" spans="2:17" ht="18" x14ac:dyDescent="0.35">
      <c r="B58" s="24"/>
      <c r="C58" s="13"/>
      <c r="D58" s="111"/>
      <c r="E58" s="73"/>
      <c r="G58" s="13"/>
      <c r="H58" s="13"/>
      <c r="I58" s="112"/>
      <c r="J58" s="113"/>
      <c r="L58" s="850"/>
      <c r="M58" s="850"/>
      <c r="N58" s="850"/>
      <c r="O58" s="850"/>
      <c r="P58" s="850"/>
      <c r="Q58" s="850"/>
    </row>
    <row r="59" spans="2:17" ht="16.5" x14ac:dyDescent="0.35">
      <c r="G59" s="24"/>
      <c r="L59" s="850"/>
      <c r="M59" s="850"/>
      <c r="N59" s="850"/>
      <c r="O59" s="850"/>
      <c r="P59" s="850"/>
      <c r="Q59" s="850"/>
    </row>
    <row r="60" spans="2:17" x14ac:dyDescent="0.25">
      <c r="L60" s="850"/>
      <c r="M60" s="850"/>
      <c r="N60" s="850"/>
      <c r="O60" s="850"/>
      <c r="P60" s="850"/>
      <c r="Q60" s="850"/>
    </row>
    <row r="61" spans="2:17" ht="16.5" customHeight="1" x14ac:dyDescent="0.25">
      <c r="B61" s="829" t="s">
        <v>670</v>
      </c>
      <c r="C61" s="830"/>
      <c r="D61" s="830"/>
      <c r="E61" s="830"/>
      <c r="F61" s="831"/>
      <c r="K61" s="861" t="s">
        <v>616</v>
      </c>
      <c r="L61" s="861"/>
      <c r="M61" s="861"/>
      <c r="N61" s="861" t="s">
        <v>617</v>
      </c>
      <c r="O61" s="861" t="s">
        <v>618</v>
      </c>
    </row>
    <row r="62" spans="2:17" ht="17.25" customHeight="1" x14ac:dyDescent="0.25">
      <c r="B62" s="81" t="s">
        <v>469</v>
      </c>
      <c r="C62" s="88" t="s">
        <v>463</v>
      </c>
      <c r="D62" s="177" t="s">
        <v>384</v>
      </c>
      <c r="E62" s="177" t="s">
        <v>619</v>
      </c>
      <c r="F62" s="177" t="s">
        <v>620</v>
      </c>
      <c r="K62" s="861"/>
      <c r="L62" s="861"/>
      <c r="M62" s="861"/>
      <c r="N62" s="861"/>
      <c r="O62" s="861"/>
    </row>
    <row r="63" spans="2:17" ht="18" customHeight="1" x14ac:dyDescent="0.25">
      <c r="B63" s="75" t="s">
        <v>195</v>
      </c>
      <c r="C63" s="87" t="s">
        <v>464</v>
      </c>
      <c r="D63" s="176">
        <v>1462175.0149999999</v>
      </c>
      <c r="E63" s="176">
        <v>79644</v>
      </c>
      <c r="F63" s="58">
        <f>+D63/E63</f>
        <v>18.358884724524131</v>
      </c>
      <c r="K63" s="847" t="s">
        <v>219</v>
      </c>
      <c r="L63" s="847"/>
      <c r="M63" s="847"/>
      <c r="N63" s="148">
        <v>1226</v>
      </c>
      <c r="O63" s="148">
        <v>1031</v>
      </c>
    </row>
    <row r="64" spans="2:17" ht="18" customHeight="1" x14ac:dyDescent="0.25">
      <c r="B64" s="75" t="s">
        <v>195</v>
      </c>
      <c r="C64" s="87" t="s">
        <v>466</v>
      </c>
      <c r="D64" s="176">
        <v>1443277.88</v>
      </c>
      <c r="E64" s="176">
        <v>44325</v>
      </c>
      <c r="F64" s="58">
        <f>+D64/E64</f>
        <v>32.561260688099267</v>
      </c>
      <c r="K64" s="847" t="s">
        <v>621</v>
      </c>
      <c r="L64" s="847"/>
      <c r="M64" s="847"/>
      <c r="N64" s="148">
        <v>419</v>
      </c>
      <c r="O64" s="148">
        <v>505</v>
      </c>
    </row>
    <row r="65" spans="2:15" ht="18" customHeight="1" x14ac:dyDescent="0.25">
      <c r="B65" s="75" t="s">
        <v>195</v>
      </c>
      <c r="C65" s="87" t="s">
        <v>40</v>
      </c>
      <c r="D65" s="176">
        <v>1107457.6299999999</v>
      </c>
      <c r="E65" s="176">
        <v>48210</v>
      </c>
      <c r="F65" s="58">
        <f t="shared" ref="F65:F70" si="0">+D65/E65</f>
        <v>22.971533499274006</v>
      </c>
      <c r="K65" s="847" t="s">
        <v>622</v>
      </c>
      <c r="L65" s="847"/>
      <c r="M65" s="847"/>
      <c r="N65" s="148">
        <v>427</v>
      </c>
      <c r="O65" s="148">
        <v>379</v>
      </c>
    </row>
    <row r="66" spans="2:15" ht="18" customHeight="1" x14ac:dyDescent="0.25">
      <c r="B66" s="75" t="s">
        <v>195</v>
      </c>
      <c r="C66" s="87" t="s">
        <v>37</v>
      </c>
      <c r="D66" s="176">
        <v>860792.05900000001</v>
      </c>
      <c r="E66" s="176">
        <v>36933</v>
      </c>
      <c r="F66" s="58">
        <f t="shared" si="0"/>
        <v>23.306854547423715</v>
      </c>
      <c r="K66" s="847" t="s">
        <v>453</v>
      </c>
      <c r="L66" s="847"/>
      <c r="M66" s="847"/>
      <c r="N66" s="148">
        <v>384</v>
      </c>
      <c r="O66" s="148">
        <v>370</v>
      </c>
    </row>
    <row r="67" spans="2:15" ht="18" customHeight="1" x14ac:dyDescent="0.25">
      <c r="B67" s="75" t="s">
        <v>195</v>
      </c>
      <c r="C67" s="87" t="s">
        <v>470</v>
      </c>
      <c r="D67" s="176">
        <v>718817.32499999995</v>
      </c>
      <c r="E67" s="176">
        <v>29249</v>
      </c>
      <c r="F67" s="58">
        <f t="shared" si="0"/>
        <v>24.575791480050597</v>
      </c>
      <c r="K67" s="847" t="s">
        <v>454</v>
      </c>
      <c r="L67" s="847"/>
      <c r="M67" s="847"/>
      <c r="N67" s="148">
        <v>332</v>
      </c>
      <c r="O67" s="148">
        <v>335</v>
      </c>
    </row>
    <row r="68" spans="2:15" ht="18" customHeight="1" x14ac:dyDescent="0.25">
      <c r="B68" s="75" t="s">
        <v>37</v>
      </c>
      <c r="C68" s="87" t="s">
        <v>623</v>
      </c>
      <c r="D68" s="176">
        <v>531668.51699999999</v>
      </c>
      <c r="E68" s="176">
        <v>37553</v>
      </c>
      <c r="F68" s="58">
        <f t="shared" si="0"/>
        <v>14.157817404734642</v>
      </c>
      <c r="K68" s="847" t="s">
        <v>624</v>
      </c>
      <c r="L68" s="847"/>
      <c r="M68" s="847"/>
      <c r="N68" s="148">
        <v>442</v>
      </c>
      <c r="O68" s="148">
        <v>313</v>
      </c>
    </row>
    <row r="69" spans="2:15" ht="18" customHeight="1" x14ac:dyDescent="0.25">
      <c r="B69" s="75" t="s">
        <v>37</v>
      </c>
      <c r="C69" s="87" t="s">
        <v>40</v>
      </c>
      <c r="D69" s="176">
        <v>489235.97899999999</v>
      </c>
      <c r="E69" s="176">
        <v>92289</v>
      </c>
      <c r="F69" s="58">
        <f t="shared" si="0"/>
        <v>5.3011299179750564</v>
      </c>
      <c r="K69" s="847" t="s">
        <v>625</v>
      </c>
      <c r="L69" s="847"/>
      <c r="M69" s="847"/>
      <c r="N69" s="148">
        <v>302</v>
      </c>
      <c r="O69" s="148">
        <v>309</v>
      </c>
    </row>
    <row r="70" spans="2:15" ht="18" x14ac:dyDescent="0.25">
      <c r="B70" s="75" t="s">
        <v>464</v>
      </c>
      <c r="C70" s="87" t="s">
        <v>30</v>
      </c>
      <c r="D70" s="176">
        <v>438519.73300000001</v>
      </c>
      <c r="E70" s="176">
        <v>56981</v>
      </c>
      <c r="F70" s="58">
        <f t="shared" si="0"/>
        <v>7.6958939471051755</v>
      </c>
      <c r="G70" s="94"/>
      <c r="H70" s="94"/>
      <c r="K70" s="847" t="s">
        <v>627</v>
      </c>
      <c r="L70" s="847"/>
      <c r="M70" s="847"/>
      <c r="N70" s="148">
        <v>83</v>
      </c>
      <c r="O70" s="148">
        <v>252</v>
      </c>
    </row>
    <row r="71" spans="2:15" ht="15" customHeight="1" x14ac:dyDescent="0.35">
      <c r="F71" s="94"/>
      <c r="G71" s="94"/>
      <c r="H71" s="94"/>
      <c r="K71" s="149" t="s">
        <v>628</v>
      </c>
    </row>
    <row r="72" spans="2:15" ht="15" hidden="1" customHeight="1" x14ac:dyDescent="0.35">
      <c r="B72" s="838" t="s">
        <v>629</v>
      </c>
      <c r="C72" s="838"/>
      <c r="D72" s="838"/>
      <c r="E72" s="838"/>
      <c r="F72" s="838"/>
      <c r="G72" s="838"/>
      <c r="H72" s="94"/>
      <c r="I72" s="24"/>
    </row>
    <row r="73" spans="2:15" ht="15" hidden="1" customHeight="1" x14ac:dyDescent="0.25">
      <c r="B73" s="838"/>
      <c r="C73" s="838"/>
      <c r="D73" s="838"/>
      <c r="E73" s="838"/>
      <c r="F73" s="838"/>
      <c r="G73" s="838"/>
    </row>
    <row r="74" spans="2:15" ht="27" hidden="1" customHeight="1" x14ac:dyDescent="0.25">
      <c r="B74" s="99" t="s">
        <v>630</v>
      </c>
      <c r="C74" s="100" t="s">
        <v>441</v>
      </c>
      <c r="D74" s="101" t="s">
        <v>631</v>
      </c>
      <c r="E74" s="100" t="s">
        <v>632</v>
      </c>
      <c r="F74" s="100" t="s">
        <v>633</v>
      </c>
      <c r="G74" s="100" t="s">
        <v>634</v>
      </c>
      <c r="K74"/>
      <c r="L74"/>
      <c r="M74"/>
    </row>
    <row r="75" spans="2:15" ht="15" hidden="1" customHeight="1" x14ac:dyDescent="0.3">
      <c r="B75" s="56" t="s">
        <v>360</v>
      </c>
      <c r="C75" s="95">
        <v>1036736</v>
      </c>
      <c r="D75" s="95">
        <v>37398</v>
      </c>
      <c r="E75" s="96">
        <f>+C75/D75</f>
        <v>27.721696347398257</v>
      </c>
      <c r="F75" s="129">
        <v>7664</v>
      </c>
      <c r="G75" s="96">
        <f>+D75/F75</f>
        <v>4.8796972860125258</v>
      </c>
    </row>
    <row r="76" spans="2:15" ht="15" hidden="1" customHeight="1" x14ac:dyDescent="0.3">
      <c r="B76" s="56" t="s">
        <v>361</v>
      </c>
      <c r="C76" s="95">
        <v>1107590</v>
      </c>
      <c r="D76" s="95">
        <v>39508</v>
      </c>
      <c r="E76" s="96">
        <f t="shared" ref="E76:E84" si="1">+C76/D76</f>
        <v>28.034575275893491</v>
      </c>
      <c r="F76" s="129">
        <v>7818</v>
      </c>
      <c r="G76" s="96">
        <f t="shared" ref="G76:G84" si="2">+D76/F76</f>
        <v>5.0534663596827833</v>
      </c>
    </row>
    <row r="77" spans="2:15" ht="15" hidden="1" customHeight="1" x14ac:dyDescent="0.3">
      <c r="B77" s="56" t="s">
        <v>362</v>
      </c>
      <c r="C77" s="95">
        <v>975920</v>
      </c>
      <c r="D77" s="95">
        <v>34404</v>
      </c>
      <c r="E77" s="96">
        <f>+C77/D77</f>
        <v>28.366469015230788</v>
      </c>
      <c r="F77" s="129">
        <v>7520</v>
      </c>
      <c r="G77" s="96">
        <f t="shared" si="2"/>
        <v>4.5750000000000002</v>
      </c>
    </row>
    <row r="78" spans="2:15" ht="15" hidden="1" customHeight="1" x14ac:dyDescent="0.3">
      <c r="B78" s="56" t="s">
        <v>363</v>
      </c>
      <c r="C78" s="95">
        <v>1003936</v>
      </c>
      <c r="D78" s="95">
        <v>34886</v>
      </c>
      <c r="E78" s="96">
        <f t="shared" si="1"/>
        <v>28.777618528922776</v>
      </c>
      <c r="F78" s="129">
        <v>6987</v>
      </c>
      <c r="G78" s="96">
        <f t="shared" si="2"/>
        <v>4.9929869758122223</v>
      </c>
    </row>
    <row r="79" spans="2:15" ht="15" hidden="1" customHeight="1" x14ac:dyDescent="0.3">
      <c r="B79" s="56" t="s">
        <v>364</v>
      </c>
      <c r="C79" s="95">
        <v>982606</v>
      </c>
      <c r="D79" s="95">
        <v>34707</v>
      </c>
      <c r="E79" s="96">
        <f t="shared" si="1"/>
        <v>28.311464546056992</v>
      </c>
      <c r="F79" s="129">
        <v>7714</v>
      </c>
      <c r="G79" s="96">
        <f t="shared" si="2"/>
        <v>4.4992221934145711</v>
      </c>
    </row>
    <row r="80" spans="2:15" ht="15" hidden="1" customHeight="1" x14ac:dyDescent="0.3">
      <c r="B80" s="56" t="s">
        <v>365</v>
      </c>
      <c r="C80" s="95">
        <v>865455</v>
      </c>
      <c r="D80" s="95">
        <v>30703</v>
      </c>
      <c r="E80" s="96">
        <f t="shared" si="1"/>
        <v>28.18796208839527</v>
      </c>
      <c r="F80" s="129">
        <v>7408</v>
      </c>
      <c r="G80" s="96">
        <f t="shared" si="2"/>
        <v>4.1445734341252702</v>
      </c>
    </row>
    <row r="81" spans="2:17" ht="15" hidden="1" customHeight="1" x14ac:dyDescent="0.3">
      <c r="B81" s="56" t="s">
        <v>366</v>
      </c>
      <c r="C81" s="95">
        <v>930228</v>
      </c>
      <c r="D81" s="95">
        <v>33577</v>
      </c>
      <c r="E81" s="96">
        <f t="shared" si="1"/>
        <v>27.704321410489325</v>
      </c>
      <c r="F81" s="129">
        <v>7676</v>
      </c>
      <c r="G81" s="96">
        <f t="shared" si="2"/>
        <v>4.3742834809796767</v>
      </c>
    </row>
    <row r="82" spans="2:17" ht="15" hidden="1" customHeight="1" x14ac:dyDescent="0.3">
      <c r="B82" s="56" t="s">
        <v>367</v>
      </c>
      <c r="C82" s="95">
        <v>874008</v>
      </c>
      <c r="D82" s="95">
        <v>31676</v>
      </c>
      <c r="E82" s="96">
        <f t="shared" si="1"/>
        <v>27.592120217199142</v>
      </c>
      <c r="F82" s="129">
        <v>7465</v>
      </c>
      <c r="G82" s="96">
        <f t="shared" si="2"/>
        <v>4.243268586738111</v>
      </c>
    </row>
    <row r="83" spans="2:17" ht="15" hidden="1" customHeight="1" x14ac:dyDescent="0.3">
      <c r="B83" s="56" t="s">
        <v>368</v>
      </c>
      <c r="C83" s="95">
        <v>1085388</v>
      </c>
      <c r="D83" s="95">
        <v>38194</v>
      </c>
      <c r="E83" s="96">
        <f t="shared" si="1"/>
        <v>28.417761952139081</v>
      </c>
      <c r="F83" s="129">
        <v>7767</v>
      </c>
      <c r="G83" s="96">
        <f t="shared" si="2"/>
        <v>4.917471353160809</v>
      </c>
    </row>
    <row r="84" spans="2:17" ht="15" hidden="1" customHeight="1" x14ac:dyDescent="0.3">
      <c r="B84" s="56" t="s">
        <v>369</v>
      </c>
      <c r="C84" s="95"/>
      <c r="D84" s="95"/>
      <c r="E84" s="96" t="e">
        <f t="shared" si="1"/>
        <v>#DIV/0!</v>
      </c>
      <c r="F84" s="129"/>
      <c r="G84" s="96" t="e">
        <f t="shared" si="2"/>
        <v>#DIV/0!</v>
      </c>
    </row>
    <row r="85" spans="2:17" ht="15" hidden="1" customHeight="1" x14ac:dyDescent="0.3">
      <c r="B85" s="56" t="s">
        <v>370</v>
      </c>
      <c r="C85" s="95"/>
      <c r="D85" s="95"/>
      <c r="E85" s="96" t="e">
        <f>+C85/D85</f>
        <v>#DIV/0!</v>
      </c>
      <c r="F85" s="129"/>
      <c r="G85" s="96" t="e">
        <f>+D85/F85</f>
        <v>#DIV/0!</v>
      </c>
    </row>
    <row r="86" spans="2:17" ht="15" hidden="1" customHeight="1" x14ac:dyDescent="0.3">
      <c r="B86" s="56" t="s">
        <v>371</v>
      </c>
      <c r="C86" s="95"/>
      <c r="D86" s="95"/>
      <c r="E86" s="96" t="e">
        <f>+C86/D86</f>
        <v>#DIV/0!</v>
      </c>
      <c r="F86" s="129"/>
      <c r="G86" s="96" t="e">
        <f>+D86/F86</f>
        <v>#DIV/0!</v>
      </c>
    </row>
    <row r="87" spans="2:17" ht="15" hidden="1" customHeight="1" x14ac:dyDescent="0.25">
      <c r="B87" s="98" t="s">
        <v>635</v>
      </c>
      <c r="C87" s="102">
        <f>AVERAGE(C75:C83)</f>
        <v>984651.88888888888</v>
      </c>
      <c r="D87" s="102">
        <f>AVERAGE(D75:D83)</f>
        <v>35005.888888888891</v>
      </c>
      <c r="E87" s="103">
        <f>AVERAGE(E75:E79)</f>
        <v>28.24236474270046</v>
      </c>
      <c r="F87" s="128">
        <f>AVERAGE(F75:F83)</f>
        <v>7557.666666666667</v>
      </c>
      <c r="G87" s="103">
        <f>AVERAGE(G75:G79)</f>
        <v>4.8000745629844204</v>
      </c>
    </row>
    <row r="88" spans="2:17" ht="15" customHeight="1" x14ac:dyDescent="0.25">
      <c r="F88" s="94"/>
      <c r="G88" s="94"/>
    </row>
    <row r="89" spans="2:17" ht="27.75" customHeight="1" x14ac:dyDescent="0.35">
      <c r="B89" s="79" t="s">
        <v>636</v>
      </c>
      <c r="C89" s="80"/>
      <c r="D89" s="80"/>
    </row>
    <row r="90" spans="2:17" ht="15" customHeight="1" x14ac:dyDescent="0.25">
      <c r="O90" s="8"/>
      <c r="P90" s="7"/>
      <c r="Q90" s="7"/>
    </row>
    <row r="91" spans="2:17" ht="15" customHeight="1" x14ac:dyDescent="0.25">
      <c r="B91" s="774" t="s">
        <v>602</v>
      </c>
      <c r="C91" s="820">
        <v>2019</v>
      </c>
      <c r="D91" s="820" t="s">
        <v>393</v>
      </c>
      <c r="K91" s="822" t="s">
        <v>604</v>
      </c>
      <c r="L91" s="820">
        <v>2019</v>
      </c>
      <c r="M91" s="820" t="s">
        <v>393</v>
      </c>
    </row>
    <row r="92" spans="2:17" ht="15" customHeight="1" x14ac:dyDescent="0.25">
      <c r="B92" s="774"/>
      <c r="C92" s="821"/>
      <c r="D92" s="821"/>
      <c r="K92" s="823"/>
      <c r="L92" s="821"/>
      <c r="M92" s="821"/>
    </row>
    <row r="93" spans="2:17" ht="15" customHeight="1" x14ac:dyDescent="0.25">
      <c r="B93" s="78" t="s">
        <v>637</v>
      </c>
      <c r="C93" s="54">
        <v>1.0900000000000001</v>
      </c>
      <c r="D93" s="54">
        <v>3.23</v>
      </c>
      <c r="F93" s="12"/>
      <c r="G93" s="2"/>
      <c r="K93" s="78" t="s">
        <v>637</v>
      </c>
      <c r="L93" s="58">
        <v>81</v>
      </c>
      <c r="M93" s="58">
        <v>121.124</v>
      </c>
    </row>
    <row r="94" spans="2:17" ht="15" customHeight="1" x14ac:dyDescent="0.25">
      <c r="B94" s="78" t="s">
        <v>361</v>
      </c>
      <c r="C94" s="54">
        <v>1.05</v>
      </c>
      <c r="D94" s="54">
        <v>3.22</v>
      </c>
      <c r="F94" s="12"/>
      <c r="G94" s="2"/>
      <c r="K94" s="78" t="s">
        <v>361</v>
      </c>
      <c r="L94" s="58">
        <v>81</v>
      </c>
      <c r="M94" s="58">
        <v>115.54</v>
      </c>
    </row>
    <row r="95" spans="2:17" ht="15" customHeight="1" x14ac:dyDescent="0.25">
      <c r="B95" s="78" t="s">
        <v>638</v>
      </c>
      <c r="C95" s="54">
        <v>1.1299999999999999</v>
      </c>
      <c r="D95" s="54">
        <v>3.0249999999999999</v>
      </c>
      <c r="F95" s="12"/>
      <c r="G95" s="2"/>
      <c r="K95" s="78" t="s">
        <v>638</v>
      </c>
      <c r="L95" s="58">
        <v>81</v>
      </c>
      <c r="M95" s="58">
        <v>105.87</v>
      </c>
    </row>
    <row r="96" spans="2:17" ht="15" customHeight="1" x14ac:dyDescent="0.25">
      <c r="B96" s="78" t="s">
        <v>639</v>
      </c>
      <c r="C96" s="54">
        <v>1.0900000000000001</v>
      </c>
      <c r="D96" s="54">
        <v>2.1970000000000001</v>
      </c>
      <c r="F96" s="12"/>
      <c r="G96" s="2"/>
      <c r="K96" s="78" t="s">
        <v>639</v>
      </c>
      <c r="L96" s="58">
        <v>73</v>
      </c>
      <c r="M96" s="58">
        <v>64.819999999999993</v>
      </c>
    </row>
    <row r="97" spans="2:13" ht="15" customHeight="1" x14ac:dyDescent="0.25">
      <c r="B97" s="78" t="s">
        <v>640</v>
      </c>
      <c r="C97" s="54">
        <v>1.22</v>
      </c>
      <c r="D97" s="54">
        <v>2.472</v>
      </c>
      <c r="F97" s="12"/>
      <c r="G97" s="2"/>
      <c r="K97" s="78" t="s">
        <v>640</v>
      </c>
      <c r="L97" s="58">
        <v>73</v>
      </c>
      <c r="M97" s="58">
        <v>74.340999999999994</v>
      </c>
    </row>
    <row r="98" spans="2:13" ht="15" customHeight="1" x14ac:dyDescent="0.25">
      <c r="B98" s="78" t="s">
        <v>641</v>
      </c>
      <c r="C98" s="54">
        <v>1.06</v>
      </c>
      <c r="D98" s="54">
        <v>2.649</v>
      </c>
      <c r="F98" s="11"/>
      <c r="G98" s="2"/>
      <c r="K98" s="78" t="s">
        <v>641</v>
      </c>
      <c r="L98" s="58">
        <v>65</v>
      </c>
      <c r="M98" s="58">
        <v>74.144999999999996</v>
      </c>
    </row>
    <row r="99" spans="2:13" ht="15" customHeight="1" x14ac:dyDescent="0.25">
      <c r="B99" s="78" t="s">
        <v>642</v>
      </c>
      <c r="C99" s="54">
        <v>1.2</v>
      </c>
      <c r="D99" s="54">
        <v>2.9550000000000001</v>
      </c>
      <c r="F99" s="3"/>
      <c r="K99" s="78" t="s">
        <v>642</v>
      </c>
      <c r="L99" s="58">
        <v>66</v>
      </c>
      <c r="M99" s="58">
        <v>98.814999999999998</v>
      </c>
    </row>
    <row r="100" spans="2:13" ht="15" customHeight="1" x14ac:dyDescent="0.25">
      <c r="B100" s="78" t="s">
        <v>643</v>
      </c>
      <c r="C100" s="54">
        <v>1.23</v>
      </c>
      <c r="D100" s="54">
        <v>2.8490000000000002</v>
      </c>
      <c r="K100" s="78" t="s">
        <v>643</v>
      </c>
      <c r="L100" s="58">
        <v>64</v>
      </c>
      <c r="M100" s="58">
        <v>101.411</v>
      </c>
    </row>
    <row r="101" spans="2:13" ht="15" customHeight="1" x14ac:dyDescent="0.25">
      <c r="B101" s="78" t="s">
        <v>380</v>
      </c>
      <c r="C101" s="54">
        <v>1.1100000000000001</v>
      </c>
      <c r="D101" s="54">
        <v>2.9670000000000001</v>
      </c>
      <c r="F101" s="3"/>
      <c r="K101" s="78" t="s">
        <v>380</v>
      </c>
      <c r="L101" s="58">
        <v>64</v>
      </c>
      <c r="M101" s="54">
        <v>101.681</v>
      </c>
    </row>
    <row r="102" spans="2:13" ht="15" customHeight="1" x14ac:dyDescent="0.25">
      <c r="B102" s="78" t="s">
        <v>381</v>
      </c>
      <c r="C102" s="54">
        <v>1.1499999999999999</v>
      </c>
      <c r="D102" s="54">
        <v>3.1349999999999998</v>
      </c>
      <c r="K102" s="78" t="s">
        <v>381</v>
      </c>
      <c r="L102" s="58">
        <v>63</v>
      </c>
      <c r="M102" s="58">
        <v>122.996</v>
      </c>
    </row>
    <row r="103" spans="2:13" ht="18" x14ac:dyDescent="0.25">
      <c r="B103" s="78" t="s">
        <v>382</v>
      </c>
      <c r="C103" s="54">
        <v>1.0900000000000001</v>
      </c>
      <c r="D103" s="54">
        <v>3.0259999999999998</v>
      </c>
      <c r="K103" s="78" t="s">
        <v>382</v>
      </c>
      <c r="L103" s="58">
        <v>67</v>
      </c>
      <c r="M103" s="58">
        <v>121.762</v>
      </c>
    </row>
    <row r="104" spans="2:13" ht="18" x14ac:dyDescent="0.25">
      <c r="B104" s="78" t="s">
        <v>383</v>
      </c>
      <c r="C104" s="54">
        <v>1.1000000000000001</v>
      </c>
      <c r="D104" s="54">
        <v>3.0569999999999999</v>
      </c>
      <c r="K104" s="78" t="s">
        <v>383</v>
      </c>
      <c r="L104" s="58">
        <v>68</v>
      </c>
      <c r="M104" s="58">
        <v>130.43299999999999</v>
      </c>
    </row>
    <row r="105" spans="2:13" ht="18" x14ac:dyDescent="0.25">
      <c r="B105" s="77" t="s">
        <v>154</v>
      </c>
      <c r="C105" s="127">
        <f>SUM(C93:C103)</f>
        <v>12.42</v>
      </c>
      <c r="D105" s="127">
        <f>SUM(D93:D104)</f>
        <v>34.781999999999996</v>
      </c>
      <c r="E105" s="14"/>
      <c r="K105" s="77" t="s">
        <v>154</v>
      </c>
      <c r="L105" s="127">
        <f>SUM(L93:L103)</f>
        <v>778</v>
      </c>
      <c r="M105" s="155">
        <f>SUM(M93:M104)</f>
        <v>1232.9380000000001</v>
      </c>
    </row>
    <row r="106" spans="2:13" ht="18" x14ac:dyDescent="0.35">
      <c r="B106" s="24" t="s">
        <v>605</v>
      </c>
      <c r="C106" s="14"/>
      <c r="D106" s="14"/>
      <c r="E106" s="14"/>
      <c r="F106" s="73"/>
      <c r="K106" s="24"/>
    </row>
    <row r="107" spans="2:13" ht="18" x14ac:dyDescent="0.35">
      <c r="B107" s="24"/>
      <c r="C107" s="14"/>
      <c r="D107" s="14"/>
      <c r="E107" s="14"/>
      <c r="F107" s="73"/>
      <c r="K107" s="24"/>
    </row>
    <row r="108" spans="2:13" ht="18" x14ac:dyDescent="0.35">
      <c r="B108" s="24"/>
      <c r="C108" s="14"/>
      <c r="D108" s="14"/>
      <c r="E108" s="14"/>
      <c r="F108" s="73"/>
      <c r="K108" s="24"/>
    </row>
    <row r="109" spans="2:13" ht="18" x14ac:dyDescent="0.35">
      <c r="B109" s="24"/>
      <c r="C109" s="14"/>
      <c r="D109" s="14"/>
      <c r="E109" s="14"/>
      <c r="F109" s="73"/>
      <c r="K109" s="24"/>
    </row>
    <row r="110" spans="2:13" ht="18" x14ac:dyDescent="0.35">
      <c r="B110" s="24"/>
      <c r="C110" s="14"/>
      <c r="D110" s="14"/>
      <c r="E110" s="14"/>
      <c r="F110" s="73"/>
      <c r="K110" s="24"/>
    </row>
    <row r="111" spans="2:13" ht="18" x14ac:dyDescent="0.35">
      <c r="B111" s="24"/>
      <c r="C111" s="14"/>
      <c r="D111" s="14"/>
      <c r="E111" s="14"/>
      <c r="F111" s="73"/>
      <c r="K111" s="24"/>
    </row>
    <row r="112" spans="2:13" ht="18" x14ac:dyDescent="0.35">
      <c r="B112" s="24"/>
      <c r="C112" s="14"/>
      <c r="D112" s="14"/>
      <c r="E112" s="14"/>
      <c r="F112" s="73"/>
      <c r="K112" s="24"/>
    </row>
    <row r="113" spans="2:17" ht="18" x14ac:dyDescent="0.35">
      <c r="B113" s="24"/>
      <c r="C113" s="14"/>
      <c r="D113" s="14"/>
      <c r="E113" s="14"/>
      <c r="F113" s="73"/>
      <c r="K113" s="24"/>
    </row>
    <row r="114" spans="2:17" ht="18" x14ac:dyDescent="0.35">
      <c r="B114" s="24"/>
      <c r="C114" s="14"/>
      <c r="D114" s="14"/>
      <c r="E114" s="14"/>
      <c r="F114" s="73"/>
      <c r="K114" s="24"/>
    </row>
    <row r="115" spans="2:17" ht="18" x14ac:dyDescent="0.35">
      <c r="B115" s="24"/>
      <c r="C115" s="14"/>
      <c r="D115" s="14"/>
      <c r="E115" s="14"/>
      <c r="F115" s="73"/>
      <c r="K115" s="24"/>
    </row>
    <row r="116" spans="2:17" ht="18" x14ac:dyDescent="0.35">
      <c r="B116" s="24"/>
      <c r="C116" s="14"/>
      <c r="D116" s="14"/>
      <c r="E116" s="14"/>
      <c r="F116" s="73"/>
      <c r="K116" s="24"/>
    </row>
    <row r="117" spans="2:17" ht="18" x14ac:dyDescent="0.35">
      <c r="B117" s="24"/>
      <c r="C117" s="14"/>
      <c r="D117" s="14"/>
      <c r="E117" s="14"/>
      <c r="F117" s="73"/>
      <c r="K117" s="24"/>
    </row>
    <row r="118" spans="2:17" ht="16.5" customHeight="1" x14ac:dyDescent="0.35">
      <c r="B118" s="24"/>
      <c r="C118" s="14"/>
      <c r="D118" s="14"/>
      <c r="E118" s="14"/>
      <c r="F118" s="73"/>
      <c r="K118" s="24"/>
    </row>
    <row r="119" spans="2:17" ht="16.5" customHeight="1" x14ac:dyDescent="0.35">
      <c r="B119" s="24"/>
      <c r="C119" s="14"/>
      <c r="D119" s="14"/>
      <c r="E119" s="14"/>
      <c r="F119" s="73"/>
    </row>
    <row r="120" spans="2:17" ht="23.25" customHeight="1" x14ac:dyDescent="0.35">
      <c r="B120" s="24"/>
      <c r="C120" s="14"/>
      <c r="D120" s="14"/>
      <c r="E120" s="14"/>
      <c r="F120" s="73"/>
      <c r="L120" s="828" t="s">
        <v>671</v>
      </c>
      <c r="M120" s="828"/>
      <c r="N120" s="828"/>
      <c r="O120" s="828"/>
      <c r="P120" s="828"/>
      <c r="Q120" s="828"/>
    </row>
    <row r="121" spans="2:17" ht="14.45" customHeight="1" x14ac:dyDescent="0.25">
      <c r="B121" s="829" t="s">
        <v>668</v>
      </c>
      <c r="C121" s="830"/>
      <c r="D121" s="831"/>
      <c r="E121" s="177" t="s">
        <v>669</v>
      </c>
      <c r="G121" s="832" t="s">
        <v>672</v>
      </c>
      <c r="H121" s="833"/>
      <c r="I121" s="834"/>
      <c r="J121" s="177" t="s">
        <v>669</v>
      </c>
      <c r="L121" s="828"/>
      <c r="M121" s="828"/>
      <c r="N121" s="828"/>
      <c r="O121" s="828"/>
      <c r="P121" s="828"/>
      <c r="Q121" s="828"/>
    </row>
    <row r="122" spans="2:17" ht="18" x14ac:dyDescent="0.25">
      <c r="B122" s="824" t="s">
        <v>610</v>
      </c>
      <c r="C122" s="826"/>
      <c r="D122" s="54">
        <v>25.131</v>
      </c>
      <c r="E122" s="55">
        <f>+D122/$D$127</f>
        <v>0.73179277815951327</v>
      </c>
      <c r="G122" s="824" t="s">
        <v>611</v>
      </c>
      <c r="H122" s="826"/>
      <c r="I122" s="84">
        <v>1459387</v>
      </c>
      <c r="J122" s="85">
        <f>+I122/$I$127</f>
        <v>0.52444283292210769</v>
      </c>
      <c r="L122" s="828"/>
      <c r="M122" s="828"/>
      <c r="N122" s="828"/>
      <c r="O122" s="828"/>
      <c r="P122" s="828"/>
      <c r="Q122" s="828"/>
    </row>
    <row r="123" spans="2:17" ht="18" x14ac:dyDescent="0.25">
      <c r="B123" s="824" t="s">
        <v>611</v>
      </c>
      <c r="C123" s="826"/>
      <c r="D123" s="54">
        <v>6.423</v>
      </c>
      <c r="E123" s="55">
        <f>+D123/$D$127</f>
        <v>0.18703215208780208</v>
      </c>
      <c r="G123" s="824" t="s">
        <v>610</v>
      </c>
      <c r="H123" s="826"/>
      <c r="I123" s="84">
        <v>1041563</v>
      </c>
      <c r="J123" s="85">
        <f>+I123/$I$127</f>
        <v>0.37429431013627584</v>
      </c>
      <c r="L123" s="828"/>
      <c r="M123" s="828"/>
      <c r="N123" s="828"/>
      <c r="O123" s="828"/>
      <c r="P123" s="828"/>
      <c r="Q123" s="828"/>
    </row>
    <row r="124" spans="2:17" ht="18" x14ac:dyDescent="0.25">
      <c r="B124" s="827" t="s">
        <v>612</v>
      </c>
      <c r="C124" s="827"/>
      <c r="D124" s="54">
        <v>1.9670000000000001</v>
      </c>
      <c r="E124" s="55">
        <f>+D124/$D$127</f>
        <v>5.7277322615087452E-2</v>
      </c>
      <c r="G124" s="824" t="s">
        <v>612</v>
      </c>
      <c r="H124" s="826"/>
      <c r="I124" s="84">
        <v>197373</v>
      </c>
      <c r="J124" s="85">
        <f>+I124/$I$127</f>
        <v>7.0927625956881318E-2</v>
      </c>
      <c r="L124" s="828"/>
      <c r="M124" s="828"/>
      <c r="N124" s="828"/>
      <c r="O124" s="828"/>
      <c r="P124" s="828"/>
      <c r="Q124" s="828"/>
    </row>
    <row r="125" spans="2:17" ht="18" x14ac:dyDescent="0.25">
      <c r="B125" s="827" t="s">
        <v>613</v>
      </c>
      <c r="C125" s="827"/>
      <c r="D125" s="54">
        <v>0.80800000000000005</v>
      </c>
      <c r="E125" s="55">
        <f>+D125/$D$127</f>
        <v>2.3528254536345022E-2</v>
      </c>
      <c r="G125" s="824" t="s">
        <v>613</v>
      </c>
      <c r="H125" s="826"/>
      <c r="I125" s="84">
        <v>81986</v>
      </c>
      <c r="J125" s="85">
        <f>+I125/$I$127</f>
        <v>2.9462349671438706E-2</v>
      </c>
      <c r="L125" s="828"/>
      <c r="M125" s="828"/>
      <c r="N125" s="828"/>
      <c r="O125" s="828"/>
      <c r="P125" s="828"/>
      <c r="Q125" s="828"/>
    </row>
    <row r="126" spans="2:17" ht="18" x14ac:dyDescent="0.25">
      <c r="B126" s="827" t="s">
        <v>614</v>
      </c>
      <c r="C126" s="827"/>
      <c r="D126" s="54">
        <v>1.2689000000000001E-2</v>
      </c>
      <c r="E126" s="55">
        <f>+D126/$D$127</f>
        <v>3.6949260125208167E-4</v>
      </c>
      <c r="G126" s="827" t="s">
        <v>614</v>
      </c>
      <c r="H126" s="827"/>
      <c r="I126" s="84">
        <v>2429</v>
      </c>
      <c r="J126" s="85">
        <f>+I126/$I$127</f>
        <v>8.728813132964728E-4</v>
      </c>
      <c r="L126" s="828"/>
      <c r="M126" s="828"/>
      <c r="N126" s="828"/>
      <c r="O126" s="828"/>
      <c r="P126" s="828"/>
      <c r="Q126" s="828"/>
    </row>
    <row r="127" spans="2:17" ht="18" x14ac:dyDescent="0.25">
      <c r="B127" s="827" t="s">
        <v>154</v>
      </c>
      <c r="C127" s="827"/>
      <c r="D127" s="54">
        <f>SUM(D122:D126)</f>
        <v>34.341689000000002</v>
      </c>
      <c r="E127" s="55">
        <f>SUM(E122:E126)</f>
        <v>0.99999999999999989</v>
      </c>
      <c r="G127" s="827" t="s">
        <v>154</v>
      </c>
      <c r="H127" s="827"/>
      <c r="I127" s="84">
        <f>SUM(I122:I126)</f>
        <v>2782738</v>
      </c>
      <c r="J127" s="86">
        <f>SUM(J122:J126)</f>
        <v>0.99999999999999989</v>
      </c>
      <c r="L127" s="828"/>
      <c r="M127" s="828"/>
      <c r="N127" s="828"/>
      <c r="O127" s="828"/>
      <c r="P127" s="828"/>
      <c r="Q127" s="828"/>
    </row>
    <row r="128" spans="2:17" ht="18" x14ac:dyDescent="0.35">
      <c r="B128" s="24" t="s">
        <v>605</v>
      </c>
      <c r="C128" s="13"/>
      <c r="D128" s="111"/>
      <c r="E128" s="73"/>
      <c r="G128" s="13"/>
      <c r="H128" s="13"/>
      <c r="I128" s="136"/>
      <c r="J128" s="113"/>
      <c r="L128" s="828"/>
      <c r="M128" s="828"/>
      <c r="N128" s="828"/>
      <c r="O128" s="828"/>
      <c r="P128" s="828"/>
      <c r="Q128" s="828"/>
    </row>
    <row r="129" spans="2:17" ht="18" x14ac:dyDescent="0.25">
      <c r="B129" s="13"/>
      <c r="C129" s="13"/>
      <c r="D129" s="111"/>
      <c r="E129" s="73"/>
      <c r="G129" s="13"/>
      <c r="H129" s="13"/>
      <c r="I129" s="136"/>
      <c r="J129" s="113"/>
      <c r="L129" s="828"/>
      <c r="M129" s="828"/>
      <c r="N129" s="828"/>
      <c r="O129" s="828"/>
      <c r="P129" s="828"/>
      <c r="Q129" s="828"/>
    </row>
    <row r="130" spans="2:17" x14ac:dyDescent="0.25">
      <c r="L130" s="89"/>
      <c r="M130" s="89"/>
      <c r="N130" s="89"/>
      <c r="O130" s="89"/>
      <c r="P130" s="89"/>
      <c r="Q130" s="89"/>
    </row>
    <row r="131" spans="2:17" x14ac:dyDescent="0.25">
      <c r="L131" s="89"/>
      <c r="M131" s="89"/>
      <c r="N131" s="89"/>
      <c r="O131" s="89"/>
      <c r="P131" s="89"/>
      <c r="Q131" s="89"/>
    </row>
    <row r="132" spans="2:17" ht="16.5" customHeight="1" x14ac:dyDescent="0.25">
      <c r="B132" s="829" t="s">
        <v>673</v>
      </c>
      <c r="C132" s="830"/>
      <c r="D132" s="830"/>
      <c r="E132" s="830"/>
      <c r="F132" s="831"/>
      <c r="K132" s="849" t="s">
        <v>616</v>
      </c>
      <c r="L132" s="849"/>
      <c r="M132" s="849"/>
      <c r="N132" s="849" t="s">
        <v>617</v>
      </c>
      <c r="O132" s="849" t="s">
        <v>618</v>
      </c>
      <c r="P132" s="151"/>
    </row>
    <row r="133" spans="2:17" ht="15" customHeight="1" x14ac:dyDescent="0.25">
      <c r="B133" s="81" t="s">
        <v>469</v>
      </c>
      <c r="C133" s="88" t="s">
        <v>463</v>
      </c>
      <c r="D133" s="177" t="s">
        <v>384</v>
      </c>
      <c r="E133" s="177" t="s">
        <v>619</v>
      </c>
      <c r="F133" s="177" t="s">
        <v>620</v>
      </c>
      <c r="K133" s="849"/>
      <c r="L133" s="849"/>
      <c r="M133" s="849"/>
      <c r="N133" s="849"/>
      <c r="O133" s="849"/>
      <c r="P133" s="151"/>
    </row>
    <row r="134" spans="2:17" ht="18" x14ac:dyDescent="0.25">
      <c r="B134" s="75" t="s">
        <v>33</v>
      </c>
      <c r="C134" s="87" t="s">
        <v>464</v>
      </c>
      <c r="D134" s="176">
        <v>1079568.4509999999</v>
      </c>
      <c r="E134" s="176">
        <v>65854</v>
      </c>
      <c r="F134" s="58">
        <f>+D134/E134</f>
        <v>16.393361845901538</v>
      </c>
      <c r="G134" s="109"/>
      <c r="K134" s="848" t="s">
        <v>646</v>
      </c>
      <c r="L134" s="848"/>
      <c r="M134" s="848"/>
      <c r="N134" s="180">
        <v>920</v>
      </c>
      <c r="O134" s="180">
        <v>525</v>
      </c>
      <c r="P134" s="151"/>
    </row>
    <row r="135" spans="2:17" ht="18" customHeight="1" x14ac:dyDescent="0.25">
      <c r="B135" s="158" t="s">
        <v>198</v>
      </c>
      <c r="C135" s="158" t="s">
        <v>38</v>
      </c>
      <c r="D135" s="176">
        <v>692592.53899999999</v>
      </c>
      <c r="E135" s="176">
        <v>21211</v>
      </c>
      <c r="F135" s="58">
        <f>+D135/E135</f>
        <v>32.652517043043702</v>
      </c>
      <c r="H135"/>
      <c r="I135"/>
      <c r="K135" s="848" t="s">
        <v>219</v>
      </c>
      <c r="L135" s="848"/>
      <c r="M135" s="848"/>
      <c r="N135" s="180">
        <v>924</v>
      </c>
      <c r="O135" s="180">
        <v>499</v>
      </c>
      <c r="P135" s="151"/>
    </row>
    <row r="136" spans="2:17" ht="18" customHeight="1" x14ac:dyDescent="0.25">
      <c r="B136" s="75" t="s">
        <v>33</v>
      </c>
      <c r="C136" s="87" t="s">
        <v>35</v>
      </c>
      <c r="D136" s="176">
        <v>586678.70900000003</v>
      </c>
      <c r="E136" s="176">
        <v>39785</v>
      </c>
      <c r="F136" s="58">
        <f t="shared" ref="F136:F142" si="3">+D136/E136</f>
        <v>14.746228704285535</v>
      </c>
      <c r="H136"/>
      <c r="I136"/>
      <c r="K136" s="848" t="s">
        <v>622</v>
      </c>
      <c r="L136" s="848"/>
      <c r="M136" s="848"/>
      <c r="N136" s="180">
        <v>551</v>
      </c>
      <c r="O136" s="180">
        <v>297</v>
      </c>
      <c r="P136" s="151"/>
    </row>
    <row r="137" spans="2:17" ht="18" customHeight="1" x14ac:dyDescent="0.25">
      <c r="B137" s="75" t="s">
        <v>35</v>
      </c>
      <c r="C137" s="87" t="s">
        <v>464</v>
      </c>
      <c r="D137" s="176">
        <v>564883.86699999997</v>
      </c>
      <c r="E137" s="176">
        <v>30692</v>
      </c>
      <c r="F137" s="58">
        <f t="shared" si="3"/>
        <v>18.404922031799817</v>
      </c>
      <c r="K137" s="848" t="s">
        <v>450</v>
      </c>
      <c r="L137" s="848"/>
      <c r="M137" s="848"/>
      <c r="N137" s="180">
        <v>362</v>
      </c>
      <c r="O137" s="180">
        <v>217</v>
      </c>
      <c r="P137" s="151"/>
    </row>
    <row r="138" spans="2:17" ht="29.45" customHeight="1" x14ac:dyDescent="0.25">
      <c r="B138" s="153" t="s">
        <v>33</v>
      </c>
      <c r="C138" s="154" t="s">
        <v>30</v>
      </c>
      <c r="D138" s="176">
        <v>477332.17800000001</v>
      </c>
      <c r="E138" s="176">
        <v>28265</v>
      </c>
      <c r="F138" s="58">
        <f t="shared" si="3"/>
        <v>16.887747320007076</v>
      </c>
      <c r="K138" s="848" t="s">
        <v>647</v>
      </c>
      <c r="L138" s="848"/>
      <c r="M138" s="848"/>
      <c r="N138" s="180">
        <v>58</v>
      </c>
      <c r="O138" s="180">
        <v>175</v>
      </c>
      <c r="P138" s="151"/>
    </row>
    <row r="139" spans="2:17" ht="18" customHeight="1" x14ac:dyDescent="0.25">
      <c r="B139" s="75" t="s">
        <v>35</v>
      </c>
      <c r="C139" s="87" t="s">
        <v>33</v>
      </c>
      <c r="D139" s="176">
        <v>439174.30300000001</v>
      </c>
      <c r="E139" s="176">
        <v>58261</v>
      </c>
      <c r="F139" s="58">
        <f t="shared" si="3"/>
        <v>7.5380495185458543</v>
      </c>
      <c r="K139" s="848" t="s">
        <v>648</v>
      </c>
      <c r="L139" s="848"/>
      <c r="M139" s="848"/>
      <c r="N139" s="180">
        <v>370</v>
      </c>
      <c r="O139" s="180">
        <v>148</v>
      </c>
      <c r="P139" s="151"/>
    </row>
    <row r="140" spans="2:17" ht="18" customHeight="1" x14ac:dyDescent="0.25">
      <c r="B140" s="75" t="s">
        <v>464</v>
      </c>
      <c r="C140" s="75" t="s">
        <v>30</v>
      </c>
      <c r="D140" s="176">
        <v>438519.73300000001</v>
      </c>
      <c r="E140" s="176">
        <v>56981</v>
      </c>
      <c r="F140" s="58">
        <f t="shared" si="3"/>
        <v>7.6958939471051755</v>
      </c>
      <c r="K140" s="848" t="s">
        <v>649</v>
      </c>
      <c r="L140" s="848"/>
      <c r="M140" s="848"/>
      <c r="N140" s="180">
        <v>280</v>
      </c>
      <c r="O140" s="180">
        <v>144</v>
      </c>
      <c r="P140" s="151"/>
    </row>
    <row r="141" spans="2:17" ht="18" customHeight="1" x14ac:dyDescent="0.25">
      <c r="B141" s="75" t="s">
        <v>465</v>
      </c>
      <c r="C141" s="75" t="s">
        <v>464</v>
      </c>
      <c r="D141" s="176">
        <v>428858.81800000003</v>
      </c>
      <c r="E141" s="176">
        <v>118568</v>
      </c>
      <c r="F141" s="58">
        <f t="shared" si="3"/>
        <v>3.6169861851427032</v>
      </c>
      <c r="K141" s="848" t="s">
        <v>650</v>
      </c>
      <c r="L141" s="848"/>
      <c r="M141" s="848"/>
      <c r="N141" s="180">
        <v>398</v>
      </c>
      <c r="O141" s="180">
        <v>121</v>
      </c>
      <c r="P141" s="151"/>
    </row>
    <row r="142" spans="2:17" ht="18" customHeight="1" x14ac:dyDescent="0.25">
      <c r="B142" s="75" t="s">
        <v>674</v>
      </c>
      <c r="C142" s="87" t="s">
        <v>465</v>
      </c>
      <c r="D142" s="176">
        <v>417188.35700000002</v>
      </c>
      <c r="E142" s="176">
        <v>12210</v>
      </c>
      <c r="F142" s="58">
        <f t="shared" si="3"/>
        <v>34.167760606060611</v>
      </c>
      <c r="G142" s="94"/>
      <c r="K142" s="848" t="s">
        <v>651</v>
      </c>
      <c r="L142" s="848"/>
      <c r="M142" s="848"/>
      <c r="N142" s="180">
        <v>250</v>
      </c>
      <c r="O142" s="180">
        <v>119</v>
      </c>
      <c r="P142" s="151"/>
    </row>
    <row r="143" spans="2:17" ht="16.5" x14ac:dyDescent="0.35">
      <c r="F143" s="94"/>
      <c r="G143" s="94"/>
      <c r="H143" s="94"/>
      <c r="I143" s="24"/>
      <c r="K143" s="152" t="s">
        <v>652</v>
      </c>
      <c r="L143" s="151"/>
      <c r="M143" s="151"/>
      <c r="N143" s="151"/>
      <c r="O143" s="151"/>
      <c r="P143" s="151"/>
    </row>
    <row r="144" spans="2:17" hidden="1" x14ac:dyDescent="0.25"/>
    <row r="145" spans="2:7" hidden="1" x14ac:dyDescent="0.25">
      <c r="B145" s="838" t="s">
        <v>653</v>
      </c>
      <c r="C145" s="838"/>
      <c r="D145" s="838"/>
      <c r="E145" s="838"/>
      <c r="F145" s="838"/>
      <c r="G145" s="838"/>
    </row>
    <row r="146" spans="2:7" hidden="1" x14ac:dyDescent="0.25">
      <c r="B146" s="838"/>
      <c r="C146" s="838"/>
      <c r="D146" s="838"/>
      <c r="E146" s="838"/>
      <c r="F146" s="838"/>
      <c r="G146" s="838"/>
    </row>
    <row r="147" spans="2:7" ht="30" hidden="1" x14ac:dyDescent="0.25">
      <c r="B147" s="99" t="s">
        <v>630</v>
      </c>
      <c r="C147" s="100" t="s">
        <v>441</v>
      </c>
      <c r="D147" s="101" t="s">
        <v>631</v>
      </c>
      <c r="E147" s="100" t="s">
        <v>632</v>
      </c>
      <c r="F147" s="100" t="s">
        <v>633</v>
      </c>
      <c r="G147" s="100" t="s">
        <v>634</v>
      </c>
    </row>
    <row r="148" spans="2:7" ht="15.75" hidden="1" x14ac:dyDescent="0.3">
      <c r="B148" s="56" t="s">
        <v>360</v>
      </c>
      <c r="C148" s="95">
        <v>879115</v>
      </c>
      <c r="D148" s="95">
        <v>33013</v>
      </c>
      <c r="E148" s="96">
        <f>+C148/D148</f>
        <v>26.629358131645109</v>
      </c>
      <c r="F148" s="97">
        <v>10268</v>
      </c>
      <c r="G148" s="96">
        <f>+D148/F148</f>
        <v>3.2151343981301128</v>
      </c>
    </row>
    <row r="149" spans="2:7" ht="15.75" hidden="1" x14ac:dyDescent="0.3">
      <c r="B149" s="56" t="s">
        <v>361</v>
      </c>
      <c r="C149" s="95">
        <v>877997</v>
      </c>
      <c r="D149" s="95">
        <v>33075</v>
      </c>
      <c r="E149" s="96">
        <f>+C149/D149</f>
        <v>26.545638699924414</v>
      </c>
      <c r="F149" s="97">
        <v>10305</v>
      </c>
      <c r="G149" s="96">
        <f t="shared" ref="G149:G158" si="4">+D149/F149</f>
        <v>3.2096069868995634</v>
      </c>
    </row>
    <row r="150" spans="2:7" ht="15.75" hidden="1" x14ac:dyDescent="0.3">
      <c r="B150" s="56" t="s">
        <v>362</v>
      </c>
      <c r="C150" s="95">
        <v>829329</v>
      </c>
      <c r="D150" s="95">
        <v>30553</v>
      </c>
      <c r="E150" s="96">
        <f>+C150/D150</f>
        <v>27.143946584623443</v>
      </c>
      <c r="F150" s="97">
        <v>10321</v>
      </c>
      <c r="G150" s="96">
        <f t="shared" si="4"/>
        <v>2.9602751671349674</v>
      </c>
    </row>
    <row r="151" spans="2:7" ht="15.75" hidden="1" x14ac:dyDescent="0.3">
      <c r="B151" s="56" t="s">
        <v>363</v>
      </c>
      <c r="C151" s="95">
        <v>604763</v>
      </c>
      <c r="D151" s="95">
        <v>22431</v>
      </c>
      <c r="E151" s="96">
        <f t="shared" ref="E151:E158" si="5">+C151/D151</f>
        <v>26.961036066158442</v>
      </c>
      <c r="F151" s="97">
        <v>8668</v>
      </c>
      <c r="G151" s="96">
        <f t="shared" si="4"/>
        <v>2.5877941855099214</v>
      </c>
    </row>
    <row r="152" spans="2:7" ht="15.75" hidden="1" x14ac:dyDescent="0.3">
      <c r="B152" s="56" t="s">
        <v>364</v>
      </c>
      <c r="C152" s="95">
        <v>631599</v>
      </c>
      <c r="D152" s="95">
        <v>22896</v>
      </c>
      <c r="E152" s="96">
        <f t="shared" si="5"/>
        <v>27.585560796645701</v>
      </c>
      <c r="F152" s="97">
        <v>9123</v>
      </c>
      <c r="G152" s="96">
        <f t="shared" si="4"/>
        <v>2.5097007563301545</v>
      </c>
    </row>
    <row r="153" spans="2:7" ht="15.75" hidden="1" x14ac:dyDescent="0.3">
      <c r="B153" s="56" t="s">
        <v>365</v>
      </c>
      <c r="C153" s="95">
        <v>619383</v>
      </c>
      <c r="D153" s="95">
        <v>22428</v>
      </c>
      <c r="E153" s="96">
        <f t="shared" si="5"/>
        <v>27.616506153023007</v>
      </c>
      <c r="F153" s="97">
        <v>8975</v>
      </c>
      <c r="G153" s="96">
        <f t="shared" si="4"/>
        <v>2.4989415041782728</v>
      </c>
    </row>
    <row r="154" spans="2:7" ht="15.75" hidden="1" x14ac:dyDescent="0.3">
      <c r="B154" s="56" t="s">
        <v>366</v>
      </c>
      <c r="C154" s="95">
        <v>70611</v>
      </c>
      <c r="D154" s="95">
        <v>2717</v>
      </c>
      <c r="E154" s="96">
        <f t="shared" si="5"/>
        <v>25.988590357011411</v>
      </c>
      <c r="F154" s="97">
        <v>633</v>
      </c>
      <c r="G154" s="96">
        <f t="shared" si="4"/>
        <v>4.2922590837282781</v>
      </c>
    </row>
    <row r="155" spans="2:7" ht="15.75" hidden="1" x14ac:dyDescent="0.3">
      <c r="B155" s="56" t="s">
        <v>367</v>
      </c>
      <c r="C155" s="95">
        <v>12501</v>
      </c>
      <c r="D155" s="95">
        <v>595</v>
      </c>
      <c r="E155" s="96">
        <f t="shared" si="5"/>
        <v>21.010084033613445</v>
      </c>
      <c r="F155" s="97">
        <v>107</v>
      </c>
      <c r="G155" s="96">
        <f t="shared" si="4"/>
        <v>5.5607476635514015</v>
      </c>
    </row>
    <row r="156" spans="2:7" ht="15.75" hidden="1" x14ac:dyDescent="0.3">
      <c r="B156" s="56" t="s">
        <v>368</v>
      </c>
      <c r="C156" s="95">
        <v>8024</v>
      </c>
      <c r="D156" s="95">
        <v>389</v>
      </c>
      <c r="E156" s="96">
        <f t="shared" si="5"/>
        <v>20.627249357326477</v>
      </c>
      <c r="F156" s="97">
        <v>80</v>
      </c>
      <c r="G156" s="96">
        <f t="shared" si="4"/>
        <v>4.8624999999999998</v>
      </c>
    </row>
    <row r="157" spans="2:7" ht="15.75" hidden="1" x14ac:dyDescent="0.3">
      <c r="B157" s="56" t="s">
        <v>369</v>
      </c>
      <c r="C157" s="95"/>
      <c r="D157" s="95"/>
      <c r="E157" s="96" t="e">
        <f t="shared" si="5"/>
        <v>#DIV/0!</v>
      </c>
      <c r="F157" s="97"/>
      <c r="G157" s="96" t="e">
        <f t="shared" si="4"/>
        <v>#DIV/0!</v>
      </c>
    </row>
    <row r="158" spans="2:7" ht="15.75" hidden="1" x14ac:dyDescent="0.3">
      <c r="B158" s="56" t="s">
        <v>370</v>
      </c>
      <c r="C158" s="95"/>
      <c r="D158" s="95"/>
      <c r="E158" s="96" t="e">
        <f t="shared" si="5"/>
        <v>#DIV/0!</v>
      </c>
      <c r="F158" s="97"/>
      <c r="G158" s="96" t="e">
        <f t="shared" si="4"/>
        <v>#DIV/0!</v>
      </c>
    </row>
    <row r="159" spans="2:7" ht="15.75" hidden="1" x14ac:dyDescent="0.3">
      <c r="B159" s="56" t="s">
        <v>371</v>
      </c>
      <c r="C159" s="95"/>
      <c r="D159" s="95"/>
      <c r="E159" s="96" t="e">
        <f>+C159/D159</f>
        <v>#DIV/0!</v>
      </c>
      <c r="F159" s="97"/>
      <c r="G159" s="96" t="e">
        <f>+D159/F159</f>
        <v>#DIV/0!</v>
      </c>
    </row>
    <row r="160" spans="2:7" hidden="1" x14ac:dyDescent="0.25">
      <c r="B160" s="98" t="s">
        <v>635</v>
      </c>
      <c r="C160" s="102">
        <f>AVERAGE(C148:C156)</f>
        <v>503702.44444444444</v>
      </c>
      <c r="D160" s="102">
        <f>AVERAGE(D148:D156)</f>
        <v>18677.444444444445</v>
      </c>
      <c r="E160" s="102">
        <f>AVERAGE(E148:E152)</f>
        <v>26.973108055799422</v>
      </c>
      <c r="F160" s="104">
        <f>AVERAGE(F148:F156)</f>
        <v>6497.7777777777774</v>
      </c>
      <c r="G160" s="103">
        <f>AVERAGE(G148:G152)</f>
        <v>2.8965022988009439</v>
      </c>
    </row>
    <row r="161" spans="2:17" x14ac:dyDescent="0.25">
      <c r="B161" s="106"/>
      <c r="C161" s="106"/>
      <c r="D161" s="106"/>
      <c r="E161" s="107"/>
      <c r="F161" s="108"/>
      <c r="G161" s="107"/>
    </row>
    <row r="162" spans="2:17" x14ac:dyDescent="0.25">
      <c r="B162" s="105"/>
      <c r="C162" s="106"/>
      <c r="D162" s="106"/>
      <c r="E162" s="107"/>
      <c r="F162" s="108"/>
      <c r="G162" s="107"/>
    </row>
    <row r="164" spans="2:17" ht="21" x14ac:dyDescent="0.35">
      <c r="B164" s="79" t="s">
        <v>654</v>
      </c>
      <c r="C164" s="80"/>
      <c r="D164" s="80"/>
    </row>
    <row r="165" spans="2:17" x14ac:dyDescent="0.25">
      <c r="O165" s="8"/>
      <c r="P165" s="7"/>
      <c r="Q165" s="7"/>
    </row>
    <row r="166" spans="2:17" ht="15" customHeight="1" x14ac:dyDescent="0.25">
      <c r="B166" s="774" t="s">
        <v>602</v>
      </c>
      <c r="C166" s="820">
        <v>2019</v>
      </c>
      <c r="D166" s="820" t="s">
        <v>393</v>
      </c>
      <c r="K166" s="774" t="s">
        <v>604</v>
      </c>
      <c r="L166" s="820">
        <v>2019</v>
      </c>
      <c r="M166" s="820" t="s">
        <v>393</v>
      </c>
    </row>
    <row r="167" spans="2:17" ht="15" customHeight="1" x14ac:dyDescent="0.25">
      <c r="B167" s="774"/>
      <c r="C167" s="821"/>
      <c r="D167" s="821"/>
      <c r="K167" s="774"/>
      <c r="L167" s="821"/>
      <c r="M167" s="821"/>
    </row>
    <row r="168" spans="2:17" ht="18" x14ac:dyDescent="0.25">
      <c r="B168" s="78" t="s">
        <v>637</v>
      </c>
      <c r="C168" s="54">
        <v>0.26</v>
      </c>
      <c r="D168" s="54">
        <v>2.004</v>
      </c>
      <c r="F168" s="12"/>
      <c r="G168" s="2"/>
      <c r="K168" s="78" t="s">
        <v>637</v>
      </c>
      <c r="L168" s="58">
        <v>2.6</v>
      </c>
      <c r="M168" s="58">
        <v>8.2919999999999998</v>
      </c>
    </row>
    <row r="169" spans="2:17" ht="18" x14ac:dyDescent="0.25">
      <c r="B169" s="78" t="s">
        <v>361</v>
      </c>
      <c r="C169" s="54">
        <v>0.26</v>
      </c>
      <c r="D169" s="54">
        <v>1.974</v>
      </c>
      <c r="F169" s="12"/>
      <c r="G169" s="2"/>
      <c r="K169" s="78" t="s">
        <v>361</v>
      </c>
      <c r="L169" s="58">
        <v>3</v>
      </c>
      <c r="M169" s="58">
        <v>8.58</v>
      </c>
    </row>
    <row r="170" spans="2:17" ht="18" x14ac:dyDescent="0.25">
      <c r="B170" s="78" t="s">
        <v>638</v>
      </c>
      <c r="C170" s="54">
        <v>0.25</v>
      </c>
      <c r="D170" s="54">
        <v>1.867</v>
      </c>
      <c r="F170" s="12"/>
      <c r="G170" s="2"/>
      <c r="K170" s="78" t="s">
        <v>638</v>
      </c>
      <c r="L170" s="58">
        <v>3.7</v>
      </c>
      <c r="M170" s="58">
        <v>7.2039999999999997</v>
      </c>
    </row>
    <row r="171" spans="2:17" ht="18" x14ac:dyDescent="0.25">
      <c r="B171" s="78" t="s">
        <v>639</v>
      </c>
      <c r="C171" s="54">
        <v>0.28000000000000003</v>
      </c>
      <c r="D171" s="54">
        <v>1.3779999999999999</v>
      </c>
      <c r="F171" s="12"/>
      <c r="G171" s="2"/>
      <c r="K171" s="78" t="s">
        <v>639</v>
      </c>
      <c r="L171" s="58">
        <v>3.5</v>
      </c>
      <c r="M171" s="58">
        <v>5.008</v>
      </c>
    </row>
    <row r="172" spans="2:17" ht="18" x14ac:dyDescent="0.25">
      <c r="B172" s="78" t="s">
        <v>640</v>
      </c>
      <c r="C172" s="54">
        <v>0.28999999999999998</v>
      </c>
      <c r="D172" s="54">
        <v>1.5860000000000001</v>
      </c>
      <c r="F172" s="12"/>
      <c r="G172" s="2"/>
      <c r="K172" s="78" t="s">
        <v>640</v>
      </c>
      <c r="L172" s="58">
        <v>4</v>
      </c>
      <c r="M172" s="58">
        <v>8.8949999999999996</v>
      </c>
    </row>
    <row r="173" spans="2:17" ht="18" x14ac:dyDescent="0.25">
      <c r="B173" s="78" t="s">
        <v>641</v>
      </c>
      <c r="C173" s="54">
        <v>0.23</v>
      </c>
      <c r="D173" s="54">
        <v>1.806</v>
      </c>
      <c r="F173" s="11"/>
      <c r="G173" s="2"/>
      <c r="K173" s="78" t="s">
        <v>641</v>
      </c>
      <c r="L173" s="58">
        <v>3.8</v>
      </c>
      <c r="M173" s="58">
        <v>9.0090000000000003</v>
      </c>
    </row>
    <row r="174" spans="2:17" ht="18" x14ac:dyDescent="0.25">
      <c r="B174" s="78" t="s">
        <v>642</v>
      </c>
      <c r="C174" s="54">
        <v>0.24</v>
      </c>
      <c r="D174" s="54">
        <v>2.0129999999999999</v>
      </c>
      <c r="F174" s="3"/>
      <c r="K174" s="78" t="s">
        <v>642</v>
      </c>
      <c r="L174" s="58">
        <v>4.3</v>
      </c>
      <c r="M174" s="58">
        <v>12.409000000000001</v>
      </c>
    </row>
    <row r="175" spans="2:17" ht="18" x14ac:dyDescent="0.25">
      <c r="B175" s="78" t="s">
        <v>643</v>
      </c>
      <c r="C175" s="54">
        <v>0.26</v>
      </c>
      <c r="D175" s="54">
        <v>1.99</v>
      </c>
      <c r="K175" s="78" t="s">
        <v>643</v>
      </c>
      <c r="L175" s="58">
        <v>3.4</v>
      </c>
      <c r="M175" s="58">
        <v>10.215</v>
      </c>
    </row>
    <row r="176" spans="2:17" ht="18" x14ac:dyDescent="0.25">
      <c r="B176" s="78" t="s">
        <v>380</v>
      </c>
      <c r="C176" s="54">
        <v>0.26</v>
      </c>
      <c r="D176" s="54">
        <v>2.0859999999999999</v>
      </c>
      <c r="F176" s="3"/>
      <c r="K176" s="78" t="s">
        <v>380</v>
      </c>
      <c r="L176" s="58">
        <v>3.7</v>
      </c>
      <c r="M176" s="58">
        <v>14.365</v>
      </c>
    </row>
    <row r="177" spans="2:13" ht="18" x14ac:dyDescent="0.25">
      <c r="B177" s="78" t="s">
        <v>381</v>
      </c>
      <c r="C177" s="54">
        <v>0.25</v>
      </c>
      <c r="D177" s="54">
        <v>2.1859999999999999</v>
      </c>
      <c r="K177" s="78" t="s">
        <v>381</v>
      </c>
      <c r="L177" s="58">
        <v>3.9</v>
      </c>
      <c r="M177" s="58">
        <v>17.792999999999999</v>
      </c>
    </row>
    <row r="178" spans="2:13" ht="18" x14ac:dyDescent="0.25">
      <c r="B178" s="78" t="s">
        <v>382</v>
      </c>
      <c r="C178" s="54">
        <v>0.25</v>
      </c>
      <c r="D178" s="54">
        <v>2.1269999999999998</v>
      </c>
      <c r="K178" s="78" t="s">
        <v>382</v>
      </c>
      <c r="L178" s="58">
        <v>3.7</v>
      </c>
      <c r="M178" s="58">
        <v>13.603999999999999</v>
      </c>
    </row>
    <row r="179" spans="2:13" ht="18" x14ac:dyDescent="0.25">
      <c r="B179" s="78" t="s">
        <v>383</v>
      </c>
      <c r="C179" s="54">
        <v>0.24</v>
      </c>
      <c r="D179" s="54">
        <v>2.0870000000000002</v>
      </c>
      <c r="K179" s="78" t="s">
        <v>383</v>
      </c>
      <c r="L179" s="58">
        <v>5</v>
      </c>
      <c r="M179" s="58">
        <v>15.505000000000001</v>
      </c>
    </row>
    <row r="180" spans="2:13" ht="18" x14ac:dyDescent="0.25">
      <c r="B180" s="77" t="s">
        <v>154</v>
      </c>
      <c r="C180" s="127">
        <f>SUM(C168:C179)</f>
        <v>3.0700000000000003</v>
      </c>
      <c r="D180" s="127">
        <f>SUM(D168:D179)</f>
        <v>23.103999999999996</v>
      </c>
      <c r="E180" s="14"/>
      <c r="K180" s="77" t="s">
        <v>154</v>
      </c>
      <c r="L180" s="127">
        <f>SUM(L168:L179)</f>
        <v>44.6</v>
      </c>
      <c r="M180" s="127">
        <f>SUM(M168:M179)</f>
        <v>130.87899999999999</v>
      </c>
    </row>
    <row r="181" spans="2:13" ht="18" x14ac:dyDescent="0.35">
      <c r="B181" s="24" t="s">
        <v>605</v>
      </c>
      <c r="C181" s="14"/>
      <c r="D181" s="14"/>
      <c r="E181" s="14"/>
      <c r="F181" s="73"/>
    </row>
    <row r="182" spans="2:13" ht="18" x14ac:dyDescent="0.35">
      <c r="B182" s="24"/>
      <c r="C182" s="14"/>
      <c r="D182" s="14"/>
      <c r="E182" s="14"/>
      <c r="F182" s="73"/>
    </row>
    <row r="183" spans="2:13" ht="18" x14ac:dyDescent="0.35">
      <c r="B183" s="24"/>
      <c r="C183" s="14"/>
      <c r="D183" s="14"/>
      <c r="E183" s="14"/>
      <c r="F183" s="73"/>
    </row>
    <row r="184" spans="2:13" ht="18" x14ac:dyDescent="0.35">
      <c r="B184" s="24"/>
      <c r="C184" s="14"/>
      <c r="D184" s="14"/>
      <c r="E184" s="14"/>
      <c r="F184" s="73"/>
    </row>
    <row r="185" spans="2:13" ht="18" x14ac:dyDescent="0.35">
      <c r="B185" s="24"/>
      <c r="C185" s="14"/>
      <c r="D185" s="14"/>
      <c r="E185" s="14"/>
      <c r="F185" s="73"/>
    </row>
    <row r="186" spans="2:13" ht="18" x14ac:dyDescent="0.35">
      <c r="B186" s="24"/>
      <c r="C186" s="14"/>
      <c r="D186" s="14"/>
      <c r="E186" s="14"/>
      <c r="F186" s="73"/>
    </row>
    <row r="187" spans="2:13" ht="18" x14ac:dyDescent="0.35">
      <c r="B187" s="24"/>
      <c r="C187" s="14"/>
      <c r="D187" s="14"/>
      <c r="E187" s="14"/>
      <c r="F187" s="73"/>
    </row>
    <row r="188" spans="2:13" ht="18" x14ac:dyDescent="0.35">
      <c r="B188" s="24"/>
      <c r="C188" s="14"/>
      <c r="D188" s="14"/>
      <c r="E188" s="14"/>
      <c r="F188" s="73"/>
    </row>
    <row r="189" spans="2:13" ht="18" x14ac:dyDescent="0.35">
      <c r="B189" s="24"/>
      <c r="C189" s="14"/>
      <c r="D189" s="14"/>
      <c r="E189" s="14"/>
      <c r="F189" s="73"/>
    </row>
    <row r="190" spans="2:13" ht="18" x14ac:dyDescent="0.35">
      <c r="B190" s="24"/>
      <c r="C190" s="14"/>
      <c r="D190" s="14"/>
      <c r="E190" s="14"/>
      <c r="F190" s="73"/>
    </row>
    <row r="191" spans="2:13" ht="18" x14ac:dyDescent="0.35">
      <c r="B191" s="24"/>
      <c r="C191" s="14"/>
      <c r="D191" s="14"/>
      <c r="E191" s="14"/>
      <c r="F191" s="73"/>
    </row>
    <row r="192" spans="2:13" ht="18" x14ac:dyDescent="0.35">
      <c r="B192" s="24"/>
      <c r="C192" s="14"/>
      <c r="D192" s="14"/>
      <c r="E192" s="14"/>
      <c r="F192" s="73"/>
    </row>
    <row r="193" spans="2:17" ht="18" x14ac:dyDescent="0.35">
      <c r="B193" s="24"/>
      <c r="C193" s="14"/>
      <c r="D193" s="14"/>
      <c r="E193" s="14"/>
      <c r="F193" s="73"/>
    </row>
    <row r="194" spans="2:17" ht="24.6" customHeight="1" x14ac:dyDescent="0.35">
      <c r="B194" s="24"/>
      <c r="C194" s="14"/>
      <c r="D194" s="14"/>
      <c r="E194" s="14"/>
      <c r="F194" s="73"/>
      <c r="L194" s="850" t="s">
        <v>675</v>
      </c>
      <c r="M194" s="850"/>
      <c r="N194" s="850"/>
      <c r="O194" s="850"/>
      <c r="P194" s="850"/>
      <c r="Q194" s="850"/>
    </row>
    <row r="195" spans="2:17" ht="24.6" customHeight="1" x14ac:dyDescent="0.25">
      <c r="B195" s="829" t="s">
        <v>676</v>
      </c>
      <c r="C195" s="830"/>
      <c r="D195" s="831"/>
      <c r="E195" s="177" t="s">
        <v>669</v>
      </c>
      <c r="F195"/>
      <c r="G195" s="832" t="s">
        <v>672</v>
      </c>
      <c r="H195" s="833"/>
      <c r="I195" s="834"/>
      <c r="J195" s="177" t="s">
        <v>669</v>
      </c>
      <c r="L195" s="850"/>
      <c r="M195" s="850"/>
      <c r="N195" s="850"/>
      <c r="O195" s="850"/>
      <c r="P195" s="850"/>
      <c r="Q195" s="850"/>
    </row>
    <row r="196" spans="2:17" ht="24.6" customHeight="1" x14ac:dyDescent="0.25">
      <c r="B196" s="824" t="s">
        <v>610</v>
      </c>
      <c r="C196" s="826"/>
      <c r="D196" s="54">
        <v>15.247999999999999</v>
      </c>
      <c r="E196" s="55">
        <f>+D196/$D$201</f>
        <v>0.67012393425331818</v>
      </c>
      <c r="G196" s="824" t="s">
        <v>611</v>
      </c>
      <c r="H196" s="826"/>
      <c r="I196" s="84">
        <v>1138505</v>
      </c>
      <c r="J196" s="85">
        <f>+I196/$I$201</f>
        <v>0.59867655464601988</v>
      </c>
      <c r="L196" s="850"/>
      <c r="M196" s="850"/>
      <c r="N196" s="850"/>
      <c r="O196" s="850"/>
      <c r="P196" s="850"/>
      <c r="Q196" s="850"/>
    </row>
    <row r="197" spans="2:17" ht="24.6" customHeight="1" x14ac:dyDescent="0.25">
      <c r="B197" s="824" t="s">
        <v>611</v>
      </c>
      <c r="C197" s="826"/>
      <c r="D197" s="54">
        <v>5.4909999999999997</v>
      </c>
      <c r="E197" s="55">
        <f>+D197/$D$201</f>
        <v>0.2413202074360552</v>
      </c>
      <c r="G197" s="824" t="s">
        <v>610</v>
      </c>
      <c r="H197" s="826"/>
      <c r="I197" s="84">
        <v>595060</v>
      </c>
      <c r="J197" s="85">
        <f>+I197/$I$201</f>
        <v>0.31290900839931368</v>
      </c>
      <c r="L197" s="850"/>
      <c r="M197" s="850"/>
      <c r="N197" s="850"/>
      <c r="O197" s="850"/>
      <c r="P197" s="850"/>
      <c r="Q197" s="850"/>
    </row>
    <row r="198" spans="2:17" ht="24.6" customHeight="1" x14ac:dyDescent="0.25">
      <c r="B198" s="827" t="s">
        <v>613</v>
      </c>
      <c r="C198" s="827"/>
      <c r="D198" s="54">
        <v>1.04</v>
      </c>
      <c r="E198" s="55">
        <f>+D198/$D$201</f>
        <v>4.5706249450646046E-2</v>
      </c>
      <c r="G198" s="824" t="s">
        <v>612</v>
      </c>
      <c r="H198" s="826"/>
      <c r="I198" s="84">
        <v>88538</v>
      </c>
      <c r="J198" s="85">
        <f>+I198/$I$201</f>
        <v>4.6557217399352056E-2</v>
      </c>
      <c r="L198" s="850"/>
      <c r="M198" s="850"/>
      <c r="N198" s="850"/>
      <c r="O198" s="850"/>
      <c r="P198" s="850"/>
      <c r="Q198" s="850"/>
    </row>
    <row r="199" spans="2:17" ht="24.6" customHeight="1" x14ac:dyDescent="0.25">
      <c r="B199" s="827" t="s">
        <v>612</v>
      </c>
      <c r="C199" s="827"/>
      <c r="D199" s="54">
        <v>0.92</v>
      </c>
      <c r="E199" s="55">
        <f>+D199/$D$201</f>
        <v>4.0432451437109967E-2</v>
      </c>
      <c r="G199" s="824" t="s">
        <v>613</v>
      </c>
      <c r="H199" s="826"/>
      <c r="I199" s="84">
        <v>75716</v>
      </c>
      <c r="J199" s="85">
        <f>+I199/$I$201</f>
        <v>3.9814839646359082E-2</v>
      </c>
      <c r="L199" s="850"/>
      <c r="M199" s="850"/>
      <c r="N199" s="850"/>
      <c r="O199" s="850"/>
      <c r="P199" s="850"/>
      <c r="Q199" s="850"/>
    </row>
    <row r="200" spans="2:17" ht="24.6" customHeight="1" x14ac:dyDescent="0.25">
      <c r="B200" s="827" t="s">
        <v>614</v>
      </c>
      <c r="C200" s="827"/>
      <c r="D200" s="54">
        <v>5.5E-2</v>
      </c>
      <c r="E200" s="55">
        <f>+D200/$D$201</f>
        <v>2.4171574228707042E-3</v>
      </c>
      <c r="G200" s="827" t="s">
        <v>614</v>
      </c>
      <c r="H200" s="827"/>
      <c r="I200" s="84">
        <v>3884</v>
      </c>
      <c r="J200" s="85">
        <f>+I200/$I$201</f>
        <v>2.0423799089552891E-3</v>
      </c>
      <c r="L200" s="850"/>
      <c r="M200" s="850"/>
      <c r="N200" s="850"/>
      <c r="O200" s="850"/>
      <c r="P200" s="850"/>
      <c r="Q200" s="850"/>
    </row>
    <row r="201" spans="2:17" ht="24.6" customHeight="1" x14ac:dyDescent="0.25">
      <c r="B201" s="827" t="s">
        <v>154</v>
      </c>
      <c r="C201" s="827"/>
      <c r="D201" s="54">
        <f>SUM(D196:D200)</f>
        <v>22.753999999999998</v>
      </c>
      <c r="E201" s="55">
        <f>SUM(E196:E200)</f>
        <v>1</v>
      </c>
      <c r="G201" s="827" t="s">
        <v>154</v>
      </c>
      <c r="H201" s="827"/>
      <c r="I201" s="84">
        <f>SUM(I196:I200)</f>
        <v>1901703</v>
      </c>
      <c r="J201" s="86">
        <f>SUM(J196:J200)</f>
        <v>1</v>
      </c>
      <c r="L201" s="850"/>
      <c r="M201" s="850"/>
      <c r="N201" s="850"/>
      <c r="O201" s="850"/>
      <c r="P201" s="850"/>
      <c r="Q201" s="850"/>
    </row>
    <row r="202" spans="2:17" ht="24.6" customHeight="1" x14ac:dyDescent="0.35">
      <c r="B202" s="24" t="s">
        <v>605</v>
      </c>
      <c r="L202" s="850"/>
      <c r="M202" s="850"/>
      <c r="N202" s="850"/>
      <c r="O202" s="850"/>
      <c r="P202" s="850"/>
      <c r="Q202" s="850"/>
    </row>
    <row r="203" spans="2:17" ht="24.6" customHeight="1" x14ac:dyDescent="0.25">
      <c r="L203" s="89"/>
      <c r="M203" s="89"/>
      <c r="N203" s="89"/>
      <c r="O203" s="89"/>
      <c r="P203" s="89"/>
      <c r="Q203" s="89"/>
    </row>
    <row r="204" spans="2:17" ht="15" customHeight="1" x14ac:dyDescent="0.25">
      <c r="B204" s="829" t="s">
        <v>673</v>
      </c>
      <c r="C204" s="830"/>
      <c r="D204" s="830"/>
      <c r="E204" s="830"/>
      <c r="F204" s="831"/>
      <c r="K204" s="849" t="s">
        <v>616</v>
      </c>
      <c r="L204" s="849"/>
      <c r="M204" s="849"/>
      <c r="N204" s="849" t="s">
        <v>617</v>
      </c>
      <c r="O204" s="849" t="s">
        <v>618</v>
      </c>
      <c r="P204" s="150"/>
    </row>
    <row r="205" spans="2:17" ht="15" customHeight="1" x14ac:dyDescent="0.25">
      <c r="B205" s="81" t="s">
        <v>469</v>
      </c>
      <c r="C205" s="88" t="s">
        <v>463</v>
      </c>
      <c r="D205" s="177" t="s">
        <v>384</v>
      </c>
      <c r="E205" s="177" t="s">
        <v>619</v>
      </c>
      <c r="F205" s="177" t="s">
        <v>620</v>
      </c>
      <c r="K205" s="849"/>
      <c r="L205" s="849"/>
      <c r="M205" s="849"/>
      <c r="N205" s="849"/>
      <c r="O205" s="849"/>
      <c r="P205" s="150"/>
    </row>
    <row r="206" spans="2:17" ht="18" x14ac:dyDescent="0.25">
      <c r="B206" s="75" t="s">
        <v>37</v>
      </c>
      <c r="C206" s="87" t="s">
        <v>195</v>
      </c>
      <c r="D206" s="176">
        <v>531668.51699999999</v>
      </c>
      <c r="E206" s="176">
        <v>37553</v>
      </c>
      <c r="F206" s="58">
        <f>+D206/E206</f>
        <v>14.157817404734642</v>
      </c>
      <c r="K206" s="848" t="s">
        <v>219</v>
      </c>
      <c r="L206" s="848"/>
      <c r="M206" s="848"/>
      <c r="N206" s="180">
        <v>254</v>
      </c>
      <c r="O206" s="180">
        <v>298</v>
      </c>
      <c r="P206" s="150"/>
    </row>
    <row r="207" spans="2:17" ht="18" customHeight="1" x14ac:dyDescent="0.25">
      <c r="B207" s="75" t="s">
        <v>37</v>
      </c>
      <c r="C207" s="87" t="s">
        <v>40</v>
      </c>
      <c r="D207" s="176">
        <v>489235.97899999999</v>
      </c>
      <c r="E207" s="176">
        <v>92289</v>
      </c>
      <c r="F207" s="58">
        <f>+D207/E207</f>
        <v>5.3011299179750564</v>
      </c>
      <c r="K207" s="848" t="s">
        <v>624</v>
      </c>
      <c r="L207" s="848"/>
      <c r="M207" s="848"/>
      <c r="N207" s="180">
        <v>195</v>
      </c>
      <c r="O207" s="180">
        <v>166</v>
      </c>
      <c r="P207" s="150"/>
    </row>
    <row r="208" spans="2:17" ht="18" customHeight="1" x14ac:dyDescent="0.25">
      <c r="B208" s="75" t="s">
        <v>40</v>
      </c>
      <c r="C208" s="87" t="s">
        <v>464</v>
      </c>
      <c r="D208" s="176">
        <v>307840.78999999998</v>
      </c>
      <c r="E208" s="176">
        <v>31816</v>
      </c>
      <c r="F208" s="58">
        <f t="shared" ref="F208:F213" si="6">+D208/E208</f>
        <v>9.6756597309529795</v>
      </c>
      <c r="K208" s="848" t="s">
        <v>659</v>
      </c>
      <c r="L208" s="848"/>
      <c r="M208" s="848"/>
      <c r="N208" s="180">
        <v>73</v>
      </c>
      <c r="O208" s="180">
        <v>93</v>
      </c>
      <c r="P208" s="150"/>
    </row>
    <row r="209" spans="2:16" ht="18" x14ac:dyDescent="0.25">
      <c r="B209" s="75" t="s">
        <v>30</v>
      </c>
      <c r="C209" s="87" t="s">
        <v>464</v>
      </c>
      <c r="D209" s="176">
        <v>299672</v>
      </c>
      <c r="E209" s="176">
        <v>39387</v>
      </c>
      <c r="F209" s="58">
        <f t="shared" si="6"/>
        <v>7.6083987102343409</v>
      </c>
      <c r="K209" s="848" t="s">
        <v>622</v>
      </c>
      <c r="L209" s="848"/>
      <c r="M209" s="848"/>
      <c r="N209" s="180">
        <v>93</v>
      </c>
      <c r="O209" s="180">
        <v>87</v>
      </c>
      <c r="P209" s="150"/>
    </row>
    <row r="210" spans="2:16" ht="18" customHeight="1" x14ac:dyDescent="0.25">
      <c r="B210" s="75" t="s">
        <v>37</v>
      </c>
      <c r="C210" s="87" t="s">
        <v>464</v>
      </c>
      <c r="D210" s="176">
        <v>287898</v>
      </c>
      <c r="E210" s="176">
        <v>22603</v>
      </c>
      <c r="F210" s="58">
        <f t="shared" si="6"/>
        <v>12.737158784232182</v>
      </c>
      <c r="K210" s="848" t="s">
        <v>650</v>
      </c>
      <c r="L210" s="848"/>
      <c r="M210" s="848"/>
      <c r="N210" s="180">
        <v>237</v>
      </c>
      <c r="O210" s="180">
        <v>83</v>
      </c>
      <c r="P210" s="150"/>
    </row>
    <row r="211" spans="2:16" ht="18" x14ac:dyDescent="0.25">
      <c r="B211" s="75" t="s">
        <v>40</v>
      </c>
      <c r="C211" s="87" t="s">
        <v>195</v>
      </c>
      <c r="D211" s="176">
        <v>216309</v>
      </c>
      <c r="E211" s="176">
        <v>17692</v>
      </c>
      <c r="F211" s="58">
        <f t="shared" si="6"/>
        <v>12.226373502147863</v>
      </c>
      <c r="K211" s="848" t="s">
        <v>446</v>
      </c>
      <c r="L211" s="848"/>
      <c r="M211" s="848"/>
      <c r="N211" s="180">
        <v>129</v>
      </c>
      <c r="O211" s="180">
        <v>73</v>
      </c>
      <c r="P211" s="150"/>
    </row>
    <row r="212" spans="2:16" ht="18" x14ac:dyDescent="0.25">
      <c r="B212" s="75" t="s">
        <v>470</v>
      </c>
      <c r="C212" s="87" t="s">
        <v>195</v>
      </c>
      <c r="D212" s="176">
        <v>216139.41899999999</v>
      </c>
      <c r="E212" s="176">
        <v>9116</v>
      </c>
      <c r="F212" s="58">
        <f t="shared" si="6"/>
        <v>23.709896774901271</v>
      </c>
      <c r="K212" s="848" t="s">
        <v>459</v>
      </c>
      <c r="L212" s="848"/>
      <c r="M212" s="848"/>
      <c r="N212" s="180">
        <v>56</v>
      </c>
      <c r="O212" s="180">
        <v>63</v>
      </c>
      <c r="P212" s="150"/>
    </row>
    <row r="213" spans="2:16" ht="18" customHeight="1" x14ac:dyDescent="0.25">
      <c r="B213" s="75" t="s">
        <v>37</v>
      </c>
      <c r="C213" s="87" t="s">
        <v>677</v>
      </c>
      <c r="D213" s="176">
        <v>199579.774</v>
      </c>
      <c r="E213" s="176">
        <v>11879</v>
      </c>
      <c r="F213" s="58">
        <f t="shared" si="6"/>
        <v>16.8010585066083</v>
      </c>
      <c r="G213" s="94"/>
      <c r="K213" s="848" t="s">
        <v>663</v>
      </c>
      <c r="L213" s="848"/>
      <c r="M213" s="848"/>
      <c r="N213" s="860">
        <v>45</v>
      </c>
      <c r="O213" s="860">
        <v>46</v>
      </c>
      <c r="P213" s="150"/>
    </row>
    <row r="214" spans="2:16" ht="16.5" customHeight="1" x14ac:dyDescent="0.25">
      <c r="F214" s="94"/>
      <c r="G214" s="94"/>
      <c r="K214" s="848"/>
      <c r="L214" s="848"/>
      <c r="M214" s="848"/>
      <c r="N214" s="860"/>
      <c r="O214" s="860"/>
      <c r="P214" s="150"/>
    </row>
    <row r="215" spans="2:16" ht="16.5" x14ac:dyDescent="0.35">
      <c r="K215" s="152" t="s">
        <v>628</v>
      </c>
      <c r="L215" s="151"/>
      <c r="M215" s="151"/>
      <c r="N215" s="151"/>
      <c r="O215" s="151"/>
      <c r="P215" s="150"/>
    </row>
    <row r="216" spans="2:16" x14ac:dyDescent="0.25">
      <c r="K216" s="151"/>
      <c r="L216" s="151"/>
      <c r="M216" s="151"/>
      <c r="N216" s="151"/>
      <c r="O216" s="151"/>
      <c r="P216" s="150"/>
    </row>
    <row r="217" spans="2:16" hidden="1" x14ac:dyDescent="0.25">
      <c r="B217" s="838" t="s">
        <v>664</v>
      </c>
      <c r="C217" s="838"/>
      <c r="D217" s="838"/>
      <c r="E217" s="838"/>
      <c r="F217" s="838"/>
      <c r="G217" s="838"/>
    </row>
    <row r="218" spans="2:16" hidden="1" x14ac:dyDescent="0.25">
      <c r="B218" s="838"/>
      <c r="C218" s="838"/>
      <c r="D218" s="838"/>
      <c r="E218" s="838"/>
      <c r="F218" s="838"/>
      <c r="G218" s="838"/>
    </row>
    <row r="219" spans="2:16" ht="30" hidden="1" x14ac:dyDescent="0.25">
      <c r="B219" s="99" t="s">
        <v>630</v>
      </c>
      <c r="C219" s="100" t="s">
        <v>441</v>
      </c>
      <c r="D219" s="101" t="s">
        <v>631</v>
      </c>
      <c r="E219" s="100" t="s">
        <v>632</v>
      </c>
      <c r="F219" s="100" t="s">
        <v>633</v>
      </c>
      <c r="G219" s="100" t="s">
        <v>634</v>
      </c>
    </row>
    <row r="220" spans="2:16" ht="15.75" hidden="1" x14ac:dyDescent="0.3">
      <c r="B220" s="56" t="s">
        <v>360</v>
      </c>
      <c r="C220" s="95">
        <v>176811</v>
      </c>
      <c r="D220" s="95">
        <v>6554</v>
      </c>
      <c r="E220" s="96">
        <f>+C220/D220</f>
        <v>26.977570949038753</v>
      </c>
      <c r="F220" s="97">
        <v>2456</v>
      </c>
      <c r="G220" s="96">
        <f>+D220/F220</f>
        <v>2.6685667752442996</v>
      </c>
    </row>
    <row r="221" spans="2:16" ht="15.75" hidden="1" x14ac:dyDescent="0.3">
      <c r="B221" s="56" t="s">
        <v>361</v>
      </c>
      <c r="C221" s="95">
        <v>208704</v>
      </c>
      <c r="D221" s="95">
        <v>7585</v>
      </c>
      <c r="E221" s="96">
        <f>+C221/D221</f>
        <v>27.515359261700723</v>
      </c>
      <c r="F221" s="97">
        <v>2681</v>
      </c>
      <c r="G221" s="96">
        <f t="shared" ref="G221:G231" si="7">+D221/F221</f>
        <v>2.8291682208131292</v>
      </c>
    </row>
    <row r="222" spans="2:16" ht="15.75" hidden="1" x14ac:dyDescent="0.3">
      <c r="B222" s="56" t="s">
        <v>362</v>
      </c>
      <c r="C222" s="95">
        <v>179886</v>
      </c>
      <c r="D222" s="95">
        <v>6599</v>
      </c>
      <c r="E222" s="96">
        <f>+C222/D222</f>
        <v>27.259584785573573</v>
      </c>
      <c r="F222" s="97">
        <v>2569</v>
      </c>
      <c r="G222" s="96">
        <f t="shared" si="7"/>
        <v>2.5687037757882445</v>
      </c>
    </row>
    <row r="223" spans="2:16" ht="15.75" hidden="1" x14ac:dyDescent="0.3">
      <c r="B223" s="56" t="s">
        <v>363</v>
      </c>
      <c r="C223" s="95">
        <v>124542</v>
      </c>
      <c r="D223" s="95">
        <v>4637</v>
      </c>
      <c r="E223" s="96">
        <f t="shared" ref="E223:E231" si="8">+C223/D223</f>
        <v>26.858313564804831</v>
      </c>
      <c r="F223" s="97">
        <v>2013</v>
      </c>
      <c r="G223" s="96">
        <f t="shared" si="7"/>
        <v>2.3035270740188771</v>
      </c>
    </row>
    <row r="224" spans="2:16" ht="15.75" hidden="1" customHeight="1" x14ac:dyDescent="0.3">
      <c r="B224" s="56" t="s">
        <v>364</v>
      </c>
      <c r="C224" s="95">
        <v>131554</v>
      </c>
      <c r="D224" s="95">
        <v>4981</v>
      </c>
      <c r="E224" s="96">
        <f t="shared" si="8"/>
        <v>26.411162417185306</v>
      </c>
      <c r="F224" s="97">
        <v>2165</v>
      </c>
      <c r="G224" s="96">
        <f t="shared" si="7"/>
        <v>2.3006928406466511</v>
      </c>
    </row>
    <row r="225" spans="2:7" ht="15.75" hidden="1" customHeight="1" x14ac:dyDescent="0.3">
      <c r="B225" s="56" t="s">
        <v>365</v>
      </c>
      <c r="C225" s="95">
        <v>157980</v>
      </c>
      <c r="D225" s="95">
        <v>5817</v>
      </c>
      <c r="E225" s="96">
        <f t="shared" si="8"/>
        <v>27.158329035585353</v>
      </c>
      <c r="F225" s="97">
        <v>2404</v>
      </c>
      <c r="G225" s="96">
        <f t="shared" si="7"/>
        <v>2.4197171381031612</v>
      </c>
    </row>
    <row r="226" spans="2:7" ht="15.75" hidden="1" x14ac:dyDescent="0.3">
      <c r="B226" s="56" t="s">
        <v>366</v>
      </c>
      <c r="C226" s="95">
        <v>172936</v>
      </c>
      <c r="D226" s="95">
        <v>6345</v>
      </c>
      <c r="E226" s="96">
        <f t="shared" si="8"/>
        <v>27.255476753349093</v>
      </c>
      <c r="F226" s="97">
        <v>2664</v>
      </c>
      <c r="G226" s="96">
        <f t="shared" si="7"/>
        <v>2.3817567567567566</v>
      </c>
    </row>
    <row r="227" spans="2:7" ht="15.75" hidden="1" x14ac:dyDescent="0.3">
      <c r="B227" s="56" t="s">
        <v>367</v>
      </c>
      <c r="C227" s="95">
        <v>140609</v>
      </c>
      <c r="D227" s="95">
        <v>5393</v>
      </c>
      <c r="E227" s="96">
        <f t="shared" si="8"/>
        <v>26.072501390691638</v>
      </c>
      <c r="F227" s="97">
        <v>2404</v>
      </c>
      <c r="G227" s="96">
        <f t="shared" si="7"/>
        <v>2.2433444259567388</v>
      </c>
    </row>
    <row r="228" spans="2:7" ht="15.75" hidden="1" x14ac:dyDescent="0.3">
      <c r="B228" s="56" t="s">
        <v>368</v>
      </c>
      <c r="C228" s="95">
        <v>164771</v>
      </c>
      <c r="D228" s="95">
        <v>6297</v>
      </c>
      <c r="E228" s="96">
        <f t="shared" si="8"/>
        <v>26.166587263776403</v>
      </c>
      <c r="F228" s="97">
        <v>2602</v>
      </c>
      <c r="G228" s="96">
        <f t="shared" si="7"/>
        <v>2.4200614911606455</v>
      </c>
    </row>
    <row r="229" spans="2:7" ht="15.75" hidden="1" x14ac:dyDescent="0.3">
      <c r="B229" s="56" t="s">
        <v>369</v>
      </c>
      <c r="C229" s="95"/>
      <c r="D229" s="95"/>
      <c r="E229" s="96" t="e">
        <f t="shared" si="8"/>
        <v>#DIV/0!</v>
      </c>
      <c r="F229" s="97"/>
      <c r="G229" s="96" t="e">
        <f t="shared" si="7"/>
        <v>#DIV/0!</v>
      </c>
    </row>
    <row r="230" spans="2:7" ht="15.75" hidden="1" x14ac:dyDescent="0.3">
      <c r="B230" s="56" t="s">
        <v>370</v>
      </c>
      <c r="C230" s="95"/>
      <c r="D230" s="95"/>
      <c r="E230" s="96" t="e">
        <f>+C230/D230</f>
        <v>#DIV/0!</v>
      </c>
      <c r="F230" s="97"/>
      <c r="G230" s="96" t="e">
        <f>+D230/F230</f>
        <v>#DIV/0!</v>
      </c>
    </row>
    <row r="231" spans="2:7" ht="15.75" hidden="1" x14ac:dyDescent="0.3">
      <c r="B231" s="56" t="s">
        <v>370</v>
      </c>
      <c r="C231" s="95"/>
      <c r="D231" s="95"/>
      <c r="E231" s="96" t="e">
        <f t="shared" si="8"/>
        <v>#DIV/0!</v>
      </c>
      <c r="F231" s="97"/>
      <c r="G231" s="96" t="e">
        <f t="shared" si="7"/>
        <v>#DIV/0!</v>
      </c>
    </row>
    <row r="232" spans="2:7" hidden="1" x14ac:dyDescent="0.25">
      <c r="B232" s="98" t="s">
        <v>635</v>
      </c>
      <c r="C232" s="102">
        <f>AVERAGE(C220:C228)</f>
        <v>161977</v>
      </c>
      <c r="D232" s="102">
        <f>AVERAGE(D220:D228)</f>
        <v>6023.1111111111113</v>
      </c>
      <c r="E232" s="103">
        <f>AVERAGE(E220:E224)</f>
        <v>27.004398195660634</v>
      </c>
      <c r="F232" s="104">
        <f>AVERAGE(F220:F228)</f>
        <v>2439.7777777777778</v>
      </c>
      <c r="G232" s="103">
        <f>AVERAGE(G220:G224)</f>
        <v>2.5341317373022401</v>
      </c>
    </row>
  </sheetData>
  <mergeCells count="109">
    <mergeCell ref="N213:N214"/>
    <mergeCell ref="O213:O214"/>
    <mergeCell ref="K210:M210"/>
    <mergeCell ref="K211:M211"/>
    <mergeCell ref="O204:O205"/>
    <mergeCell ref="G54:H54"/>
    <mergeCell ref="B61:F61"/>
    <mergeCell ref="B132:F132"/>
    <mergeCell ref="K61:M62"/>
    <mergeCell ref="N61:N62"/>
    <mergeCell ref="O61:O62"/>
    <mergeCell ref="K69:M69"/>
    <mergeCell ref="K63:M63"/>
    <mergeCell ref="K64:M64"/>
    <mergeCell ref="K65:M65"/>
    <mergeCell ref="D91:D92"/>
    <mergeCell ref="B125:C125"/>
    <mergeCell ref="B121:D121"/>
    <mergeCell ref="N132:N133"/>
    <mergeCell ref="N204:N205"/>
    <mergeCell ref="K134:M134"/>
    <mergeCell ref="K137:M137"/>
    <mergeCell ref="K212:M212"/>
    <mergeCell ref="K213:M214"/>
    <mergeCell ref="B72:G73"/>
    <mergeCell ref="K139:M139"/>
    <mergeCell ref="K140:M140"/>
    <mergeCell ref="K132:M133"/>
    <mergeCell ref="M91:M92"/>
    <mergeCell ref="G125:H125"/>
    <mergeCell ref="B126:C126"/>
    <mergeCell ref="B195:D195"/>
    <mergeCell ref="G195:I195"/>
    <mergeCell ref="L91:L92"/>
    <mergeCell ref="L120:Q129"/>
    <mergeCell ref="G126:H126"/>
    <mergeCell ref="K141:M141"/>
    <mergeCell ref="K135:M135"/>
    <mergeCell ref="K142:M142"/>
    <mergeCell ref="K138:M138"/>
    <mergeCell ref="K136:M136"/>
    <mergeCell ref="O132:O133"/>
    <mergeCell ref="B123:C123"/>
    <mergeCell ref="G123:H123"/>
    <mergeCell ref="G124:H124"/>
    <mergeCell ref="G121:I121"/>
    <mergeCell ref="K208:M208"/>
    <mergeCell ref="K209:M209"/>
    <mergeCell ref="B145:G146"/>
    <mergeCell ref="G200:H200"/>
    <mergeCell ref="B201:C201"/>
    <mergeCell ref="G201:H201"/>
    <mergeCell ref="B166:B167"/>
    <mergeCell ref="C166:C167"/>
    <mergeCell ref="M166:M167"/>
    <mergeCell ref="L194:Q202"/>
    <mergeCell ref="K166:K167"/>
    <mergeCell ref="L166:L167"/>
    <mergeCell ref="D166:D167"/>
    <mergeCell ref="B204:F204"/>
    <mergeCell ref="A1:Q3"/>
    <mergeCell ref="B22:B23"/>
    <mergeCell ref="C22:C23"/>
    <mergeCell ref="B6:C8"/>
    <mergeCell ref="D6:P10"/>
    <mergeCell ref="L22:L23"/>
    <mergeCell ref="D22:D23"/>
    <mergeCell ref="M22:M23"/>
    <mergeCell ref="K22:K23"/>
    <mergeCell ref="B13:P18"/>
    <mergeCell ref="K68:M68"/>
    <mergeCell ref="K67:M67"/>
    <mergeCell ref="B50:D50"/>
    <mergeCell ref="G50:I50"/>
    <mergeCell ref="G51:H51"/>
    <mergeCell ref="G52:H52"/>
    <mergeCell ref="G53:H53"/>
    <mergeCell ref="B53:C53"/>
    <mergeCell ref="B56:C56"/>
    <mergeCell ref="G56:H56"/>
    <mergeCell ref="B54:C54"/>
    <mergeCell ref="B51:C51"/>
    <mergeCell ref="B52:C52"/>
    <mergeCell ref="K66:M66"/>
    <mergeCell ref="L49:Q60"/>
    <mergeCell ref="K70:M70"/>
    <mergeCell ref="G55:H55"/>
    <mergeCell ref="B55:C55"/>
    <mergeCell ref="B91:B92"/>
    <mergeCell ref="C91:C92"/>
    <mergeCell ref="K91:K92"/>
    <mergeCell ref="G122:H122"/>
    <mergeCell ref="B217:G218"/>
    <mergeCell ref="B199:C199"/>
    <mergeCell ref="B196:C196"/>
    <mergeCell ref="G196:H196"/>
    <mergeCell ref="B197:C197"/>
    <mergeCell ref="G197:H197"/>
    <mergeCell ref="B198:C198"/>
    <mergeCell ref="G198:H198"/>
    <mergeCell ref="G199:H199"/>
    <mergeCell ref="B200:C200"/>
    <mergeCell ref="K206:M206"/>
    <mergeCell ref="K207:M207"/>
    <mergeCell ref="K204:M205"/>
    <mergeCell ref="B127:C127"/>
    <mergeCell ref="G127:H127"/>
    <mergeCell ref="B124:C124"/>
    <mergeCell ref="B122:C122"/>
  </mergeCells>
  <hyperlinks>
    <hyperlink ref="B4" location="Portada!A1" display="Volver al Inicio"/>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35"/>
  <sheetViews>
    <sheetView topLeftCell="A85" workbookViewId="0">
      <selection activeCell="B139" sqref="B139"/>
    </sheetView>
  </sheetViews>
  <sheetFormatPr baseColWidth="10" defaultColWidth="11.42578125" defaultRowHeight="15" x14ac:dyDescent="0.25"/>
  <cols>
    <col min="2" max="2" width="15.7109375" customWidth="1"/>
  </cols>
  <sheetData>
    <row r="1" spans="1:2" x14ac:dyDescent="0.25">
      <c r="A1" s="38" t="s">
        <v>0</v>
      </c>
      <c r="B1" s="35" t="s">
        <v>1</v>
      </c>
    </row>
    <row r="2" spans="1:2" x14ac:dyDescent="0.25">
      <c r="A2" s="36">
        <v>40909</v>
      </c>
      <c r="B2" s="37">
        <v>2.4E-2</v>
      </c>
    </row>
    <row r="3" spans="1:2" x14ac:dyDescent="0.25">
      <c r="A3" s="36">
        <v>40940</v>
      </c>
      <c r="B3" s="37">
        <v>4.4999999999999998E-2</v>
      </c>
    </row>
    <row r="4" spans="1:2" x14ac:dyDescent="0.25">
      <c r="A4" s="36">
        <v>40969</v>
      </c>
      <c r="B4" s="37">
        <v>-8.9999999999999993E-3</v>
      </c>
    </row>
    <row r="5" spans="1:2" x14ac:dyDescent="0.25">
      <c r="A5" s="36">
        <v>41000</v>
      </c>
      <c r="B5" s="37">
        <v>-1.6E-2</v>
      </c>
    </row>
    <row r="6" spans="1:2" x14ac:dyDescent="0.25">
      <c r="A6" s="36">
        <v>41030</v>
      </c>
      <c r="B6" s="37">
        <v>-2E-3</v>
      </c>
    </row>
    <row r="7" spans="1:2" x14ac:dyDescent="0.25">
      <c r="A7" s="36">
        <v>41061</v>
      </c>
      <c r="B7" s="37">
        <v>2.8000000000000001E-2</v>
      </c>
    </row>
    <row r="8" spans="1:2" x14ac:dyDescent="0.25">
      <c r="A8" s="36">
        <v>41091</v>
      </c>
      <c r="B8" s="37">
        <v>1.4999999999999999E-2</v>
      </c>
    </row>
    <row r="9" spans="1:2" x14ac:dyDescent="0.25">
      <c r="A9" s="36">
        <v>41122</v>
      </c>
      <c r="B9" s="37">
        <v>-1.9E-2</v>
      </c>
    </row>
    <row r="10" spans="1:2" x14ac:dyDescent="0.25">
      <c r="A10" s="36">
        <v>41153</v>
      </c>
      <c r="B10" s="37">
        <v>-1.2999999999999999E-2</v>
      </c>
    </row>
    <row r="11" spans="1:2" x14ac:dyDescent="0.25">
      <c r="A11" s="36">
        <v>41183</v>
      </c>
      <c r="B11" s="37">
        <v>1.2E-2</v>
      </c>
    </row>
    <row r="12" spans="1:2" x14ac:dyDescent="0.25">
      <c r="A12" s="36">
        <v>41214</v>
      </c>
      <c r="B12" s="37">
        <v>-4.1000000000000002E-2</v>
      </c>
    </row>
    <row r="13" spans="1:2" x14ac:dyDescent="0.25">
      <c r="A13" s="36">
        <v>41244</v>
      </c>
      <c r="B13" s="37">
        <v>-0.03</v>
      </c>
    </row>
    <row r="14" spans="1:2" x14ac:dyDescent="0.25">
      <c r="A14" s="36">
        <v>41275</v>
      </c>
      <c r="B14" s="37">
        <v>-1.7000000000000001E-2</v>
      </c>
    </row>
    <row r="15" spans="1:2" x14ac:dyDescent="0.25">
      <c r="A15" s="36">
        <v>41306</v>
      </c>
      <c r="B15" s="37">
        <v>-4.4999999999999998E-2</v>
      </c>
    </row>
    <row r="16" spans="1:2" x14ac:dyDescent="0.25">
      <c r="A16" s="36">
        <v>41334</v>
      </c>
      <c r="B16" s="37">
        <v>-0.115</v>
      </c>
    </row>
    <row r="17" spans="1:2" x14ac:dyDescent="0.25">
      <c r="A17" s="36">
        <v>41365</v>
      </c>
      <c r="B17" s="37">
        <v>8.4000000000000005E-2</v>
      </c>
    </row>
    <row r="18" spans="1:2" x14ac:dyDescent="0.25">
      <c r="A18" s="36">
        <v>41395</v>
      </c>
      <c r="B18" s="37">
        <v>-3.1E-2</v>
      </c>
    </row>
    <row r="19" spans="1:2" x14ac:dyDescent="0.25">
      <c r="A19" s="36">
        <v>41426</v>
      </c>
      <c r="B19" s="37">
        <v>-5.5E-2</v>
      </c>
    </row>
    <row r="20" spans="1:2" x14ac:dyDescent="0.25">
      <c r="A20" s="36">
        <v>41456</v>
      </c>
      <c r="B20" s="37">
        <v>2E-3</v>
      </c>
    </row>
    <row r="21" spans="1:2" x14ac:dyDescent="0.25">
      <c r="A21" s="36">
        <v>41487</v>
      </c>
      <c r="B21" s="37">
        <v>-3.9E-2</v>
      </c>
    </row>
    <row r="22" spans="1:2" x14ac:dyDescent="0.25">
      <c r="A22" s="36">
        <v>41518</v>
      </c>
      <c r="B22" s="37">
        <v>-1.8000000000000002E-2</v>
      </c>
    </row>
    <row r="23" spans="1:2" x14ac:dyDescent="0.25">
      <c r="A23" s="36">
        <v>41548</v>
      </c>
      <c r="B23" s="37">
        <v>-1E-3</v>
      </c>
    </row>
    <row r="24" spans="1:2" x14ac:dyDescent="0.25">
      <c r="A24" s="36">
        <v>41579</v>
      </c>
      <c r="B24" s="37">
        <v>-6.0000000000000001E-3</v>
      </c>
    </row>
    <row r="25" spans="1:2" x14ac:dyDescent="0.25">
      <c r="A25" s="36">
        <v>41609</v>
      </c>
      <c r="B25" s="37">
        <v>1.4999999999999999E-2</v>
      </c>
    </row>
    <row r="26" spans="1:2" x14ac:dyDescent="0.25">
      <c r="A26" s="36">
        <v>41640</v>
      </c>
      <c r="B26" s="37">
        <v>1E-3</v>
      </c>
    </row>
    <row r="27" spans="1:2" x14ac:dyDescent="0.25">
      <c r="A27" s="36">
        <v>41671</v>
      </c>
      <c r="B27" s="37">
        <v>2.7999999999999997E-2</v>
      </c>
    </row>
    <row r="28" spans="1:2" x14ac:dyDescent="0.25">
      <c r="A28" s="36">
        <v>41699</v>
      </c>
      <c r="B28" s="37">
        <v>9.8000000000000004E-2</v>
      </c>
    </row>
    <row r="29" spans="1:2" x14ac:dyDescent="0.25">
      <c r="A29" s="36">
        <v>41730</v>
      </c>
      <c r="B29" s="37">
        <v>-2.2000000000000002E-2</v>
      </c>
    </row>
    <row r="30" spans="1:2" x14ac:dyDescent="0.25">
      <c r="A30" s="36">
        <v>41760</v>
      </c>
      <c r="B30" s="37">
        <v>0.02</v>
      </c>
    </row>
    <row r="31" spans="1:2" x14ac:dyDescent="0.25">
      <c r="A31" s="36">
        <v>41791</v>
      </c>
      <c r="B31" s="37">
        <v>-6.0000000000000001E-3</v>
      </c>
    </row>
    <row r="32" spans="1:2" x14ac:dyDescent="0.25">
      <c r="A32" s="36">
        <v>41821</v>
      </c>
      <c r="B32" s="37">
        <v>1.6E-2</v>
      </c>
    </row>
    <row r="33" spans="1:2" x14ac:dyDescent="0.25">
      <c r="A33" s="36">
        <v>41852</v>
      </c>
      <c r="B33" s="37">
        <v>3.0000000000000001E-3</v>
      </c>
    </row>
    <row r="34" spans="1:2" x14ac:dyDescent="0.25">
      <c r="A34" s="36">
        <v>41883</v>
      </c>
      <c r="B34" s="37">
        <v>1.3000000000000001E-2</v>
      </c>
    </row>
    <row r="35" spans="1:2" x14ac:dyDescent="0.25">
      <c r="A35" s="36">
        <v>41913</v>
      </c>
      <c r="B35" s="37">
        <v>3.0000000000000001E-3</v>
      </c>
    </row>
    <row r="36" spans="1:2" x14ac:dyDescent="0.25">
      <c r="A36" s="36">
        <v>41944</v>
      </c>
      <c r="B36" s="37">
        <v>-8.9999999999999993E-3</v>
      </c>
    </row>
    <row r="37" spans="1:2" x14ac:dyDescent="0.25">
      <c r="A37" s="36">
        <v>41974</v>
      </c>
      <c r="B37" s="37">
        <v>2.1000000000000001E-2</v>
      </c>
    </row>
    <row r="38" spans="1:2" x14ac:dyDescent="0.25">
      <c r="A38" s="36">
        <v>42005</v>
      </c>
      <c r="B38" s="37">
        <v>-2.5000000000000001E-2</v>
      </c>
    </row>
    <row r="39" spans="1:2" x14ac:dyDescent="0.25">
      <c r="A39" s="36">
        <v>42036</v>
      </c>
      <c r="B39" s="37">
        <v>-1.3000000000000001E-2</v>
      </c>
    </row>
    <row r="40" spans="1:2" x14ac:dyDescent="0.25">
      <c r="A40" s="36">
        <v>42064</v>
      </c>
      <c r="B40" s="37">
        <v>-1E-3</v>
      </c>
    </row>
    <row r="41" spans="1:2" x14ac:dyDescent="0.25">
      <c r="A41" s="36">
        <v>42095</v>
      </c>
      <c r="B41" s="37">
        <v>-3.6000000000000004E-2</v>
      </c>
    </row>
    <row r="42" spans="1:2" x14ac:dyDescent="0.25">
      <c r="A42" s="36">
        <v>42125</v>
      </c>
      <c r="B42" s="37">
        <v>-3.9E-2</v>
      </c>
    </row>
    <row r="43" spans="1:2" x14ac:dyDescent="0.25">
      <c r="A43" s="36">
        <v>42156</v>
      </c>
      <c r="B43" s="37">
        <v>1.4999999999999999E-2</v>
      </c>
    </row>
    <row r="44" spans="1:2" x14ac:dyDescent="0.25">
      <c r="A44" s="36">
        <v>42186</v>
      </c>
      <c r="B44" s="37">
        <v>3.0000000000000001E-3</v>
      </c>
    </row>
    <row r="45" spans="1:2" x14ac:dyDescent="0.25">
      <c r="A45" s="36">
        <v>42217</v>
      </c>
      <c r="B45" s="37">
        <v>2.6000000000000002E-2</v>
      </c>
    </row>
    <row r="46" spans="1:2" x14ac:dyDescent="0.25">
      <c r="A46" s="36">
        <v>42248</v>
      </c>
      <c r="B46" s="37">
        <v>0.02</v>
      </c>
    </row>
    <row r="47" spans="1:2" x14ac:dyDescent="0.25">
      <c r="A47" s="36">
        <v>42278</v>
      </c>
      <c r="B47" s="37">
        <v>1.3000000000000001E-2</v>
      </c>
    </row>
    <row r="48" spans="1:2" x14ac:dyDescent="0.25">
      <c r="A48" s="36">
        <v>42309</v>
      </c>
      <c r="B48" s="37">
        <v>4.8000000000000001E-2</v>
      </c>
    </row>
    <row r="49" spans="1:2" x14ac:dyDescent="0.25">
      <c r="A49" s="36">
        <v>42339</v>
      </c>
      <c r="B49" s="37">
        <v>3.9E-2</v>
      </c>
    </row>
    <row r="50" spans="1:2" x14ac:dyDescent="0.25">
      <c r="A50" s="36">
        <v>42370</v>
      </c>
      <c r="B50" s="37">
        <v>8.199999999999999E-2</v>
      </c>
    </row>
    <row r="51" spans="1:2" x14ac:dyDescent="0.25">
      <c r="A51" s="36">
        <v>42401</v>
      </c>
      <c r="B51" s="37">
        <v>8.199999999999999E-2</v>
      </c>
    </row>
    <row r="52" spans="1:2" x14ac:dyDescent="0.25">
      <c r="A52" s="36">
        <v>42430</v>
      </c>
      <c r="B52" s="37">
        <v>1.3999999999999999E-2</v>
      </c>
    </row>
    <row r="53" spans="1:2" x14ac:dyDescent="0.25">
      <c r="A53" s="36">
        <v>42461</v>
      </c>
      <c r="B53" s="37">
        <v>8.4000000000000005E-2</v>
      </c>
    </row>
    <row r="54" spans="1:2" x14ac:dyDescent="0.25">
      <c r="A54" s="36">
        <v>42491</v>
      </c>
      <c r="B54" s="37">
        <v>4.4999999999999998E-2</v>
      </c>
    </row>
    <row r="55" spans="1:2" x14ac:dyDescent="0.25">
      <c r="A55" s="36">
        <v>42522</v>
      </c>
      <c r="B55" s="37">
        <v>6.6000000000000003E-2</v>
      </c>
    </row>
    <row r="56" spans="1:2" x14ac:dyDescent="0.25">
      <c r="A56" s="36">
        <v>42552</v>
      </c>
      <c r="B56" s="37">
        <v>-6.2E-2</v>
      </c>
    </row>
    <row r="57" spans="1:2" x14ac:dyDescent="0.25">
      <c r="A57" s="36">
        <v>42583</v>
      </c>
      <c r="B57" s="37">
        <v>9.4E-2</v>
      </c>
    </row>
    <row r="58" spans="1:2" x14ac:dyDescent="0.25">
      <c r="A58" s="36">
        <v>42614</v>
      </c>
      <c r="B58" s="37">
        <v>0.04</v>
      </c>
    </row>
    <row r="59" spans="1:2" x14ac:dyDescent="0.25">
      <c r="A59" s="36">
        <v>42644</v>
      </c>
      <c r="B59" s="37">
        <v>4.0000000000000001E-3</v>
      </c>
    </row>
    <row r="60" spans="1:2" x14ac:dyDescent="0.25">
      <c r="A60" s="36">
        <v>42675</v>
      </c>
      <c r="B60" s="37">
        <v>1.6E-2</v>
      </c>
    </row>
    <row r="61" spans="1:2" x14ac:dyDescent="0.25">
      <c r="A61" s="36">
        <v>42705</v>
      </c>
      <c r="B61" s="37">
        <v>2.2000000000000002E-2</v>
      </c>
    </row>
    <row r="62" spans="1:2" x14ac:dyDescent="0.25">
      <c r="A62" s="36">
        <v>42736</v>
      </c>
      <c r="B62" s="37">
        <v>-2E-3</v>
      </c>
    </row>
    <row r="63" spans="1:2" x14ac:dyDescent="0.25">
      <c r="A63" s="36">
        <v>42767</v>
      </c>
      <c r="B63" s="37">
        <v>-3.2000000000000001E-2</v>
      </c>
    </row>
    <row r="64" spans="1:2" x14ac:dyDescent="0.25">
      <c r="A64" s="36">
        <v>42795</v>
      </c>
      <c r="B64" s="37">
        <v>4.8000000000000001E-2</v>
      </c>
    </row>
    <row r="65" spans="1:2" x14ac:dyDescent="0.25">
      <c r="A65" s="36">
        <v>42826</v>
      </c>
      <c r="B65" s="37">
        <v>-6.8000000000000005E-2</v>
      </c>
    </row>
    <row r="66" spans="1:2" x14ac:dyDescent="0.25">
      <c r="A66" s="36">
        <v>42856</v>
      </c>
      <c r="B66" s="37">
        <v>-6.0000000000000001E-3</v>
      </c>
    </row>
    <row r="67" spans="1:2" x14ac:dyDescent="0.25">
      <c r="A67" s="36">
        <v>42887</v>
      </c>
      <c r="B67" s="37">
        <v>-1.9E-2</v>
      </c>
    </row>
    <row r="68" spans="1:2" x14ac:dyDescent="0.25">
      <c r="A68" s="36">
        <v>42917</v>
      </c>
      <c r="B68" s="37">
        <v>6.2E-2</v>
      </c>
    </row>
    <row r="69" spans="1:2" x14ac:dyDescent="0.25">
      <c r="A69" s="36">
        <v>42948</v>
      </c>
      <c r="B69" s="37">
        <v>-3.1E-2</v>
      </c>
    </row>
    <row r="70" spans="1:2" x14ac:dyDescent="0.25">
      <c r="A70" s="36">
        <v>42979</v>
      </c>
      <c r="B70" s="37">
        <v>-1.9E-2</v>
      </c>
    </row>
    <row r="71" spans="1:2" x14ac:dyDescent="0.25">
      <c r="A71" s="36">
        <v>43009</v>
      </c>
      <c r="B71" s="37">
        <v>-3.0000000000000001E-3</v>
      </c>
    </row>
    <row r="72" spans="1:2" x14ac:dyDescent="0.25">
      <c r="A72" s="36">
        <v>43040</v>
      </c>
      <c r="B72" s="37">
        <v>3.0000000000000001E-3</v>
      </c>
    </row>
    <row r="73" spans="1:2" x14ac:dyDescent="0.25">
      <c r="A73" s="36">
        <v>43070</v>
      </c>
      <c r="B73" s="37">
        <v>-8.0000000000000002E-3</v>
      </c>
    </row>
    <row r="74" spans="1:2" x14ac:dyDescent="0.25">
      <c r="A74" s="36">
        <v>43101</v>
      </c>
      <c r="B74" s="37">
        <v>0.01</v>
      </c>
    </row>
    <row r="75" spans="1:2" x14ac:dyDescent="0.25">
      <c r="A75" s="36">
        <v>43132</v>
      </c>
      <c r="B75" s="37">
        <v>1.4999999999999999E-2</v>
      </c>
    </row>
    <row r="76" spans="1:2" x14ac:dyDescent="0.25">
      <c r="A76" s="36">
        <v>43160</v>
      </c>
      <c r="B76" s="37">
        <v>-1.3999999999999999E-2</v>
      </c>
    </row>
    <row r="77" spans="1:2" x14ac:dyDescent="0.25">
      <c r="A77" s="36">
        <v>43191</v>
      </c>
      <c r="B77" s="37">
        <v>0.105</v>
      </c>
    </row>
    <row r="78" spans="1:2" x14ac:dyDescent="0.25">
      <c r="A78" s="36">
        <v>43221</v>
      </c>
      <c r="B78" s="37">
        <v>2.8999999999999998E-2</v>
      </c>
    </row>
    <row r="79" spans="1:2" x14ac:dyDescent="0.25">
      <c r="A79" s="36">
        <v>43252</v>
      </c>
      <c r="B79" s="37">
        <v>1.3000000000000001E-2</v>
      </c>
    </row>
    <row r="80" spans="1:2" x14ac:dyDescent="0.25">
      <c r="A80" s="36">
        <v>43282</v>
      </c>
      <c r="B80" s="37">
        <v>3.5000000000000003E-2</v>
      </c>
    </row>
    <row r="81" spans="1:2" x14ac:dyDescent="0.25">
      <c r="A81" s="36">
        <v>43313</v>
      </c>
      <c r="B81" s="37">
        <v>3.9E-2</v>
      </c>
    </row>
    <row r="82" spans="1:2" x14ac:dyDescent="0.25">
      <c r="A82" s="36">
        <v>43344</v>
      </c>
      <c r="B82" s="37">
        <v>2.8999999999999998E-2</v>
      </c>
    </row>
    <row r="83" spans="1:2" x14ac:dyDescent="0.25">
      <c r="A83" s="36">
        <v>43374</v>
      </c>
      <c r="B83" s="37">
        <v>5.7999999999999996E-2</v>
      </c>
    </row>
    <row r="84" spans="1:2" x14ac:dyDescent="0.25">
      <c r="A84" s="36">
        <v>43405</v>
      </c>
      <c r="B84" s="37">
        <v>4.7E-2</v>
      </c>
    </row>
    <row r="85" spans="1:2" x14ac:dyDescent="0.25">
      <c r="A85" s="36">
        <v>43435</v>
      </c>
      <c r="B85" s="37">
        <v>-8.0000000000000002E-3</v>
      </c>
    </row>
    <row r="86" spans="1:2" x14ac:dyDescent="0.25">
      <c r="A86" s="36">
        <v>43466</v>
      </c>
      <c r="B86" s="37">
        <v>0.03</v>
      </c>
    </row>
    <row r="87" spans="1:2" x14ac:dyDescent="0.25">
      <c r="A87" s="36">
        <v>43497</v>
      </c>
      <c r="B87" s="37">
        <v>2.7999999999999997E-2</v>
      </c>
    </row>
    <row r="88" spans="1:2" x14ac:dyDescent="0.25">
      <c r="A88" s="36">
        <v>43525</v>
      </c>
      <c r="B88" s="37">
        <v>3.2000000000000001E-2</v>
      </c>
    </row>
    <row r="89" spans="1:2" x14ac:dyDescent="0.25">
      <c r="A89" s="36">
        <v>43556</v>
      </c>
      <c r="B89" s="37">
        <v>-1.3000000000000001E-2</v>
      </c>
    </row>
    <row r="90" spans="1:2" x14ac:dyDescent="0.25">
      <c r="A90" s="36">
        <v>43586</v>
      </c>
      <c r="B90" s="37">
        <v>3.2000000000000001E-2</v>
      </c>
    </row>
    <row r="91" spans="1:2" x14ac:dyDescent="0.25">
      <c r="A91" s="36">
        <v>43617</v>
      </c>
      <c r="B91" s="37">
        <v>-1.1000000000000001E-2</v>
      </c>
    </row>
    <row r="92" spans="1:2" x14ac:dyDescent="0.25">
      <c r="A92" s="36">
        <v>43647</v>
      </c>
      <c r="B92" s="37">
        <v>3.5000000000000003E-2</v>
      </c>
    </row>
    <row r="93" spans="1:2" x14ac:dyDescent="0.25">
      <c r="A93" s="36">
        <v>43678</v>
      </c>
      <c r="B93" s="37">
        <v>1E-3</v>
      </c>
    </row>
    <row r="94" spans="1:2" x14ac:dyDescent="0.25">
      <c r="A94" s="36">
        <v>43709</v>
      </c>
      <c r="B94" s="37">
        <v>3.0000000000000001E-3</v>
      </c>
    </row>
    <row r="95" spans="1:2" x14ac:dyDescent="0.25">
      <c r="A95" s="36">
        <v>43739</v>
      </c>
      <c r="B95" s="37">
        <v>2.1000000000000001E-2</v>
      </c>
    </row>
    <row r="96" spans="1:2" x14ac:dyDescent="0.25">
      <c r="A96" s="36">
        <v>43770</v>
      </c>
      <c r="B96" s="37">
        <v>-1.4999999999999999E-2</v>
      </c>
    </row>
    <row r="97" spans="1:2" x14ac:dyDescent="0.25">
      <c r="A97" s="36">
        <v>43800</v>
      </c>
      <c r="B97" s="37">
        <v>3.2000000000000001E-2</v>
      </c>
    </row>
    <row r="98" spans="1:2" x14ac:dyDescent="0.25">
      <c r="A98" s="36">
        <v>43831</v>
      </c>
      <c r="B98" s="37">
        <v>3.7000000000000005E-2</v>
      </c>
    </row>
    <row r="99" spans="1:2" x14ac:dyDescent="0.25">
      <c r="A99" s="36">
        <v>43862</v>
      </c>
      <c r="B99" s="37">
        <v>4.5999999999999999E-2</v>
      </c>
    </row>
    <row r="100" spans="1:2" x14ac:dyDescent="0.25">
      <c r="A100" s="36">
        <v>43891</v>
      </c>
      <c r="B100" s="37">
        <v>-8.900000000000001E-2</v>
      </c>
    </row>
    <row r="101" spans="1:2" x14ac:dyDescent="0.25">
      <c r="A101" s="36">
        <v>43922</v>
      </c>
      <c r="B101" s="37">
        <v>-0.35799999999999998</v>
      </c>
    </row>
    <row r="102" spans="1:2" x14ac:dyDescent="0.25">
      <c r="A102" s="36">
        <v>43952</v>
      </c>
      <c r="B102" s="37">
        <v>-0.26200000000000001</v>
      </c>
    </row>
    <row r="103" spans="1:2" x14ac:dyDescent="0.25">
      <c r="A103" s="36">
        <v>43983</v>
      </c>
      <c r="B103" s="37">
        <v>-9.9000000000000005E-2</v>
      </c>
    </row>
    <row r="104" spans="1:2" x14ac:dyDescent="0.25">
      <c r="A104" s="36">
        <v>44013</v>
      </c>
      <c r="B104" s="37">
        <v>-8.5000000000000006E-2</v>
      </c>
    </row>
    <row r="105" spans="1:2" x14ac:dyDescent="0.25">
      <c r="A105" s="36">
        <v>44044</v>
      </c>
      <c r="B105" s="37">
        <v>-0.10300000000000001</v>
      </c>
    </row>
    <row r="106" spans="1:2" x14ac:dyDescent="0.25">
      <c r="A106" s="36">
        <v>44075</v>
      </c>
      <c r="B106" s="37">
        <v>-0.03</v>
      </c>
    </row>
    <row r="107" spans="1:2" x14ac:dyDescent="0.25">
      <c r="A107" s="36">
        <v>44105</v>
      </c>
      <c r="B107" s="37">
        <v>-2.7000000000000003E-2</v>
      </c>
    </row>
    <row r="108" spans="1:2" x14ac:dyDescent="0.25">
      <c r="A108" s="36">
        <v>44136</v>
      </c>
      <c r="B108" s="37">
        <v>-2E-3</v>
      </c>
    </row>
    <row r="109" spans="1:2" x14ac:dyDescent="0.25">
      <c r="A109" s="36">
        <v>44166</v>
      </c>
      <c r="B109" s="37">
        <v>1.4999999999999999E-2</v>
      </c>
    </row>
    <row r="110" spans="1:2" x14ac:dyDescent="0.25">
      <c r="A110" s="36">
        <v>44197</v>
      </c>
      <c r="B110" s="37">
        <v>-1.6E-2</v>
      </c>
    </row>
    <row r="111" spans="1:2" x14ac:dyDescent="0.25">
      <c r="A111" s="36">
        <v>44228</v>
      </c>
      <c r="B111" s="37">
        <v>6.0000000000000001E-3</v>
      </c>
    </row>
    <row r="112" spans="1:2" x14ac:dyDescent="0.25">
      <c r="A112" s="36">
        <v>44256</v>
      </c>
      <c r="B112" s="37">
        <v>0.20699999999999999</v>
      </c>
    </row>
    <row r="113" spans="1:2" x14ac:dyDescent="0.25">
      <c r="A113" s="36">
        <v>44287</v>
      </c>
      <c r="B113" s="37">
        <v>0.60799999999999998</v>
      </c>
    </row>
    <row r="114" spans="1:2" x14ac:dyDescent="0.25">
      <c r="A114" s="36">
        <v>44317</v>
      </c>
      <c r="B114" s="37">
        <v>5.5999999999999994E-2</v>
      </c>
    </row>
    <row r="115" spans="1:2" x14ac:dyDescent="0.25">
      <c r="A115" s="36">
        <v>44348</v>
      </c>
      <c r="B115" s="37">
        <v>0.20800000000000002</v>
      </c>
    </row>
    <row r="116" spans="1:2" x14ac:dyDescent="0.25">
      <c r="A116" s="36">
        <v>44378</v>
      </c>
      <c r="B116" s="37">
        <v>0.20100000000000001</v>
      </c>
    </row>
    <row r="117" spans="1:2" x14ac:dyDescent="0.25">
      <c r="A117" s="36">
        <v>44409</v>
      </c>
      <c r="B117" s="37">
        <v>0.22900000000000001</v>
      </c>
    </row>
    <row r="118" spans="1:2" x14ac:dyDescent="0.25">
      <c r="A118" s="36">
        <v>44440</v>
      </c>
      <c r="B118" s="37">
        <v>0.155</v>
      </c>
    </row>
    <row r="119" spans="1:2" x14ac:dyDescent="0.25">
      <c r="A119" s="36">
        <v>44470</v>
      </c>
      <c r="B119" s="37">
        <v>0.10100000000000001</v>
      </c>
    </row>
    <row r="120" spans="1:2" x14ac:dyDescent="0.25">
      <c r="A120" s="36">
        <v>44501</v>
      </c>
      <c r="B120" s="37">
        <v>0.13900000000000001</v>
      </c>
    </row>
    <row r="121" spans="1:2" x14ac:dyDescent="0.25">
      <c r="A121" s="36">
        <v>44531</v>
      </c>
      <c r="B121" s="37">
        <v>0.13100000000000001</v>
      </c>
    </row>
    <row r="122" spans="1:2" x14ac:dyDescent="0.25">
      <c r="A122" s="36">
        <v>44562</v>
      </c>
      <c r="B122" s="37">
        <v>0.151</v>
      </c>
    </row>
    <row r="123" spans="1:2" x14ac:dyDescent="0.25">
      <c r="A123" s="36">
        <v>44593</v>
      </c>
      <c r="B123" s="37">
        <v>0.107</v>
      </c>
    </row>
    <row r="124" spans="1:2" x14ac:dyDescent="0.25">
      <c r="A124" s="36">
        <v>44621</v>
      </c>
      <c r="B124" s="37">
        <v>0.12300000000000001</v>
      </c>
    </row>
    <row r="125" spans="1:2" x14ac:dyDescent="0.25">
      <c r="A125" s="36">
        <v>44652</v>
      </c>
      <c r="B125" s="37">
        <v>0.13500000000000001</v>
      </c>
    </row>
    <row r="126" spans="1:2" x14ac:dyDescent="0.25">
      <c r="A126" s="36">
        <v>44682</v>
      </c>
      <c r="B126" s="37">
        <v>0.46200000000000002</v>
      </c>
    </row>
    <row r="127" spans="1:2" x14ac:dyDescent="0.25">
      <c r="A127" s="36">
        <v>44713</v>
      </c>
      <c r="B127" s="37">
        <v>0.12300000000000001</v>
      </c>
    </row>
    <row r="128" spans="1:2" x14ac:dyDescent="0.25">
      <c r="A128" s="36">
        <v>44743</v>
      </c>
      <c r="B128" s="37">
        <v>5.2000000000000005E-2</v>
      </c>
    </row>
    <row r="129" spans="1:2" x14ac:dyDescent="0.25">
      <c r="A129" s="36">
        <v>44774</v>
      </c>
      <c r="B129" s="37">
        <v>9.0999999999999998E-2</v>
      </c>
    </row>
    <row r="130" spans="1:2" x14ac:dyDescent="0.25">
      <c r="A130" s="36">
        <v>44805</v>
      </c>
      <c r="B130" s="37">
        <v>6.9000000000000006E-2</v>
      </c>
    </row>
    <row r="131" spans="1:2" x14ac:dyDescent="0.25">
      <c r="A131" s="36">
        <v>44835</v>
      </c>
      <c r="B131" s="37">
        <v>5.2999999999999999E-2</v>
      </c>
    </row>
    <row r="132" spans="1:2" x14ac:dyDescent="0.25">
      <c r="A132" s="36">
        <v>44866</v>
      </c>
      <c r="B132" s="37">
        <v>4.4999999999999998E-2</v>
      </c>
    </row>
    <row r="133" spans="1:2" x14ac:dyDescent="0.25">
      <c r="A133" s="36">
        <v>44896</v>
      </c>
      <c r="B133" s="37">
        <v>5.0000000000000001E-3</v>
      </c>
    </row>
    <row r="134" spans="1:2" x14ac:dyDescent="0.25">
      <c r="A134" s="36">
        <v>44927</v>
      </c>
      <c r="B134" s="37">
        <v>2E-3</v>
      </c>
    </row>
    <row r="135" spans="1:2" x14ac:dyDescent="0.25">
      <c r="A135" s="36">
        <v>44958</v>
      </c>
      <c r="B135" s="37">
        <v>4.0000000000000001E-3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73"/>
  <sheetViews>
    <sheetView showGridLines="0" zoomScale="90" zoomScaleNormal="90" workbookViewId="0">
      <selection activeCell="O60" sqref="O60"/>
    </sheetView>
  </sheetViews>
  <sheetFormatPr baseColWidth="10" defaultColWidth="11.42578125" defaultRowHeight="14.25" x14ac:dyDescent="0.2"/>
  <cols>
    <col min="1" max="1" width="1.42578125" style="217" customWidth="1"/>
    <col min="2" max="2" width="21.28515625" style="217" customWidth="1"/>
    <col min="3" max="3" width="12.85546875" style="217" customWidth="1"/>
    <col min="4" max="4" width="8.85546875" style="217" customWidth="1"/>
    <col min="5" max="5" width="17.85546875" style="217" customWidth="1"/>
    <col min="6" max="6" width="11.42578125" style="217"/>
    <col min="7" max="7" width="8.28515625" style="217" customWidth="1"/>
    <col min="8" max="8" width="13.28515625" style="217" customWidth="1"/>
    <col min="9" max="9" width="18" style="217" customWidth="1"/>
    <col min="10" max="10" width="13.7109375" style="217" customWidth="1"/>
    <col min="11" max="11" width="16.42578125" style="217" customWidth="1"/>
    <col min="12" max="16384" width="11.42578125" style="217"/>
  </cols>
  <sheetData>
    <row r="1" spans="1:17" x14ac:dyDescent="0.2">
      <c r="A1" s="608" t="s">
        <v>678</v>
      </c>
      <c r="B1" s="608"/>
      <c r="C1" s="608"/>
      <c r="D1" s="608"/>
      <c r="E1" s="608"/>
      <c r="F1" s="608"/>
      <c r="G1" s="608"/>
      <c r="H1" s="608"/>
      <c r="I1" s="608"/>
      <c r="J1" s="608"/>
      <c r="K1" s="608"/>
      <c r="L1" s="608"/>
      <c r="M1" s="608"/>
      <c r="N1" s="608"/>
      <c r="O1" s="608"/>
      <c r="P1" s="608"/>
      <c r="Q1" s="608"/>
    </row>
    <row r="2" spans="1:17" x14ac:dyDescent="0.2">
      <c r="A2" s="608"/>
      <c r="B2" s="608"/>
      <c r="C2" s="608"/>
      <c r="D2" s="608"/>
      <c r="E2" s="608"/>
      <c r="F2" s="608"/>
      <c r="G2" s="608"/>
      <c r="H2" s="608"/>
      <c r="I2" s="608"/>
      <c r="J2" s="608"/>
      <c r="K2" s="608"/>
      <c r="L2" s="608"/>
      <c r="M2" s="608"/>
      <c r="N2" s="608"/>
      <c r="O2" s="608"/>
      <c r="P2" s="608"/>
      <c r="Q2" s="608"/>
    </row>
    <row r="3" spans="1:17" x14ac:dyDescent="0.2">
      <c r="B3" s="219"/>
      <c r="M3" s="220" t="s">
        <v>679</v>
      </c>
      <c r="N3" s="220"/>
      <c r="O3" s="220" t="s">
        <v>680</v>
      </c>
      <c r="P3" s="220"/>
    </row>
    <row r="4" spans="1:17" ht="15" customHeight="1" x14ac:dyDescent="0.2">
      <c r="B4" s="219"/>
      <c r="D4" s="863"/>
      <c r="E4" s="863"/>
      <c r="F4" s="863"/>
      <c r="G4" s="863"/>
      <c r="H4" s="863"/>
      <c r="I4" s="863"/>
      <c r="J4" s="863"/>
      <c r="K4" s="863"/>
      <c r="L4" s="863"/>
      <c r="M4" s="863"/>
      <c r="N4" s="863"/>
      <c r="O4" s="863"/>
      <c r="P4" s="863"/>
    </row>
    <row r="5" spans="1:17" x14ac:dyDescent="0.2">
      <c r="B5" s="219"/>
      <c r="D5" s="863"/>
      <c r="E5" s="863"/>
      <c r="F5" s="863"/>
      <c r="G5" s="863"/>
      <c r="H5" s="863"/>
      <c r="I5" s="863"/>
      <c r="J5" s="863"/>
      <c r="K5" s="863"/>
      <c r="L5" s="863"/>
      <c r="M5" s="863"/>
      <c r="N5" s="863"/>
      <c r="O5" s="863"/>
      <c r="P5" s="863"/>
    </row>
    <row r="6" spans="1:17" x14ac:dyDescent="0.2">
      <c r="B6" s="219"/>
      <c r="M6" s="220"/>
      <c r="N6" s="220"/>
      <c r="O6" s="220"/>
      <c r="P6" s="220"/>
    </row>
    <row r="7" spans="1:17" ht="15" customHeight="1" x14ac:dyDescent="0.2">
      <c r="B7" s="862" t="s">
        <v>681</v>
      </c>
      <c r="C7" s="862"/>
      <c r="D7" s="782" t="s">
        <v>682</v>
      </c>
      <c r="E7" s="782"/>
      <c r="F7" s="782"/>
      <c r="G7" s="782"/>
      <c r="H7" s="782"/>
      <c r="I7" s="782"/>
      <c r="J7" s="782"/>
      <c r="K7" s="782"/>
      <c r="L7" s="782"/>
      <c r="M7" s="782"/>
      <c r="N7" s="782"/>
      <c r="O7" s="782"/>
      <c r="P7" s="782"/>
    </row>
    <row r="8" spans="1:17" ht="15" customHeight="1" x14ac:dyDescent="0.2">
      <c r="B8" s="862"/>
      <c r="C8" s="862"/>
      <c r="D8" s="782"/>
      <c r="E8" s="782"/>
      <c r="F8" s="782"/>
      <c r="G8" s="782"/>
      <c r="H8" s="782"/>
      <c r="I8" s="782"/>
      <c r="J8" s="782"/>
      <c r="K8" s="782"/>
      <c r="L8" s="782"/>
      <c r="M8" s="782"/>
      <c r="N8" s="782"/>
      <c r="O8" s="782"/>
      <c r="P8" s="782"/>
    </row>
    <row r="9" spans="1:17" x14ac:dyDescent="0.2">
      <c r="B9" s="219"/>
      <c r="M9" s="220"/>
      <c r="N9" s="220"/>
      <c r="O9" s="220"/>
      <c r="P9" s="220"/>
    </row>
    <row r="10" spans="1:17" ht="15" customHeight="1" x14ac:dyDescent="0.2">
      <c r="B10" s="862" t="s">
        <v>683</v>
      </c>
      <c r="C10" s="862"/>
      <c r="D10" s="782" t="s">
        <v>684</v>
      </c>
      <c r="E10" s="782"/>
      <c r="F10" s="782"/>
      <c r="G10" s="782"/>
      <c r="H10" s="782"/>
      <c r="I10" s="782"/>
      <c r="J10" s="782"/>
      <c r="K10" s="782"/>
      <c r="L10" s="782"/>
      <c r="M10" s="782"/>
      <c r="N10" s="782"/>
      <c r="O10" s="782"/>
      <c r="P10" s="782"/>
    </row>
    <row r="11" spans="1:17" ht="15" customHeight="1" x14ac:dyDescent="0.2">
      <c r="B11" s="862"/>
      <c r="C11" s="862"/>
      <c r="D11" s="782"/>
      <c r="E11" s="782"/>
      <c r="F11" s="782"/>
      <c r="G11" s="782"/>
      <c r="H11" s="782"/>
      <c r="I11" s="782"/>
      <c r="J11" s="782"/>
      <c r="K11" s="782"/>
      <c r="L11" s="782"/>
      <c r="M11" s="782"/>
      <c r="N11" s="782"/>
      <c r="O11" s="782"/>
      <c r="P11" s="782"/>
    </row>
    <row r="13" spans="1:17" ht="15" customHeight="1" x14ac:dyDescent="0.2">
      <c r="B13" s="862"/>
      <c r="C13" s="862"/>
      <c r="D13" s="865"/>
      <c r="E13" s="865"/>
      <c r="F13" s="865"/>
      <c r="G13" s="865"/>
      <c r="H13" s="865"/>
      <c r="I13" s="865"/>
      <c r="J13" s="865"/>
      <c r="K13" s="865"/>
      <c r="L13" s="865"/>
      <c r="M13" s="865"/>
      <c r="N13" s="865"/>
      <c r="O13" s="865"/>
      <c r="P13" s="865"/>
    </row>
    <row r="14" spans="1:17" ht="15" customHeight="1" x14ac:dyDescent="0.2">
      <c r="B14" s="862"/>
      <c r="C14" s="862"/>
      <c r="D14" s="865"/>
      <c r="E14" s="865"/>
      <c r="F14" s="865"/>
      <c r="G14" s="865"/>
      <c r="H14" s="865"/>
      <c r="I14" s="865"/>
      <c r="J14" s="865"/>
      <c r="K14" s="865"/>
      <c r="L14" s="865"/>
      <c r="M14" s="865"/>
      <c r="N14" s="865"/>
      <c r="O14" s="865"/>
      <c r="P14" s="865"/>
    </row>
    <row r="15" spans="1:17" ht="15" customHeight="1" x14ac:dyDescent="0.2">
      <c r="B15" s="453"/>
      <c r="C15" s="453"/>
      <c r="D15" s="224"/>
      <c r="E15" s="224"/>
      <c r="F15" s="224"/>
      <c r="G15" s="224"/>
      <c r="H15" s="224"/>
      <c r="I15" s="224"/>
      <c r="J15" s="224"/>
      <c r="K15" s="224"/>
      <c r="L15" s="224"/>
      <c r="M15" s="224"/>
      <c r="N15" s="224"/>
      <c r="O15" s="224"/>
      <c r="P15" s="224"/>
    </row>
    <row r="16" spans="1:17" ht="23.25" customHeight="1" x14ac:dyDescent="0.2">
      <c r="B16" s="454"/>
      <c r="C16" s="454"/>
      <c r="M16" s="878" t="s">
        <v>685</v>
      </c>
      <c r="N16" s="878"/>
      <c r="O16" s="878"/>
      <c r="P16" s="878"/>
      <c r="Q16" s="878"/>
    </row>
    <row r="17" spans="2:17" ht="15" customHeight="1" x14ac:dyDescent="0.2">
      <c r="C17" s="235"/>
      <c r="D17" s="235"/>
      <c r="E17" s="235"/>
      <c r="F17" s="235"/>
      <c r="G17" s="235"/>
      <c r="H17" s="235"/>
      <c r="M17" s="878"/>
      <c r="N17" s="878"/>
      <c r="O17" s="878"/>
      <c r="P17" s="878"/>
      <c r="Q17" s="878"/>
    </row>
    <row r="18" spans="2:17" ht="18" x14ac:dyDescent="0.2">
      <c r="B18" s="866" t="s">
        <v>686</v>
      </c>
      <c r="C18" s="866"/>
      <c r="D18" s="866"/>
      <c r="E18" s="787" t="s">
        <v>689</v>
      </c>
      <c r="F18" s="787"/>
      <c r="G18" s="787"/>
      <c r="H18" s="787"/>
      <c r="I18" s="793" t="s">
        <v>687</v>
      </c>
      <c r="J18" s="787" t="s">
        <v>690</v>
      </c>
      <c r="K18" s="793" t="s">
        <v>688</v>
      </c>
      <c r="M18" s="878"/>
      <c r="N18" s="878"/>
      <c r="O18" s="878"/>
      <c r="P18" s="878"/>
      <c r="Q18" s="878"/>
    </row>
    <row r="19" spans="2:17" ht="18.75" customHeight="1" thickBot="1" x14ac:dyDescent="0.25">
      <c r="B19" s="461"/>
      <c r="C19" s="461"/>
      <c r="D19" s="461"/>
      <c r="E19" s="788"/>
      <c r="F19" s="788"/>
      <c r="G19" s="788"/>
      <c r="H19" s="788"/>
      <c r="I19" s="801"/>
      <c r="J19" s="788"/>
      <c r="K19" s="801" t="s">
        <v>603</v>
      </c>
      <c r="L19" s="455"/>
      <c r="M19" s="878"/>
      <c r="N19" s="878"/>
      <c r="O19" s="878"/>
      <c r="P19" s="878"/>
      <c r="Q19" s="878"/>
    </row>
    <row r="20" spans="2:17" ht="20.25" x14ac:dyDescent="0.2">
      <c r="B20" s="235"/>
      <c r="C20" s="235"/>
      <c r="D20" s="235"/>
      <c r="E20" s="879" t="s">
        <v>691</v>
      </c>
      <c r="F20" s="879"/>
      <c r="G20" s="879"/>
      <c r="H20" s="879"/>
      <c r="I20" s="462" t="s">
        <v>821</v>
      </c>
      <c r="J20" s="463" t="s">
        <v>692</v>
      </c>
      <c r="K20" s="464" t="s">
        <v>830</v>
      </c>
      <c r="L20" s="457"/>
      <c r="M20" s="878"/>
      <c r="N20" s="878"/>
      <c r="O20" s="878"/>
      <c r="P20" s="878"/>
      <c r="Q20" s="878"/>
    </row>
    <row r="21" spans="2:17" ht="20.25" x14ac:dyDescent="0.2">
      <c r="B21" s="235"/>
      <c r="C21" s="235"/>
      <c r="D21" s="235"/>
      <c r="E21" s="877" t="s">
        <v>693</v>
      </c>
      <c r="F21" s="877"/>
      <c r="G21" s="877"/>
      <c r="H21" s="877"/>
      <c r="I21" s="465" t="s">
        <v>822</v>
      </c>
      <c r="J21" s="466" t="s">
        <v>692</v>
      </c>
      <c r="K21" s="467" t="s">
        <v>831</v>
      </c>
      <c r="L21" s="457"/>
      <c r="M21" s="878"/>
      <c r="N21" s="878"/>
      <c r="O21" s="878"/>
      <c r="P21" s="878"/>
      <c r="Q21" s="878"/>
    </row>
    <row r="22" spans="2:17" ht="20.25" customHeight="1" x14ac:dyDescent="0.2">
      <c r="C22" s="235"/>
      <c r="D22" s="235"/>
      <c r="E22" s="877" t="s">
        <v>694</v>
      </c>
      <c r="F22" s="877"/>
      <c r="G22" s="877"/>
      <c r="H22" s="877"/>
      <c r="I22" s="465" t="s">
        <v>823</v>
      </c>
      <c r="J22" s="466" t="s">
        <v>692</v>
      </c>
      <c r="K22" s="467" t="s">
        <v>832</v>
      </c>
      <c r="L22" s="457"/>
      <c r="M22" s="878"/>
      <c r="N22" s="878"/>
      <c r="O22" s="878"/>
      <c r="P22" s="878"/>
      <c r="Q22" s="878"/>
    </row>
    <row r="23" spans="2:17" ht="20.25" customHeight="1" x14ac:dyDescent="0.2">
      <c r="B23" s="235"/>
      <c r="C23" s="235"/>
      <c r="D23" s="235"/>
      <c r="E23" s="877" t="s">
        <v>695</v>
      </c>
      <c r="F23" s="877"/>
      <c r="G23" s="877"/>
      <c r="H23" s="877"/>
      <c r="I23" s="465" t="s">
        <v>824</v>
      </c>
      <c r="J23" s="466" t="s">
        <v>692</v>
      </c>
      <c r="K23" s="467" t="s">
        <v>833</v>
      </c>
      <c r="L23" s="457"/>
      <c r="M23" s="878"/>
      <c r="N23" s="878"/>
      <c r="O23" s="878"/>
      <c r="P23" s="878"/>
      <c r="Q23" s="878"/>
    </row>
    <row r="24" spans="2:17" ht="21" customHeight="1" x14ac:dyDescent="0.2">
      <c r="B24" s="246"/>
      <c r="C24" s="235"/>
      <c r="D24" s="235"/>
      <c r="E24" s="877" t="s">
        <v>696</v>
      </c>
      <c r="F24" s="877"/>
      <c r="G24" s="877"/>
      <c r="H24" s="877"/>
      <c r="I24" s="465" t="s">
        <v>825</v>
      </c>
      <c r="J24" s="466" t="s">
        <v>692</v>
      </c>
      <c r="K24" s="467" t="s">
        <v>834</v>
      </c>
      <c r="L24" s="457"/>
      <c r="M24" s="878"/>
      <c r="N24" s="878"/>
      <c r="O24" s="878"/>
      <c r="P24" s="878"/>
      <c r="Q24" s="878"/>
    </row>
    <row r="25" spans="2:17" ht="20.25" customHeight="1" x14ac:dyDescent="0.2">
      <c r="B25" s="235"/>
      <c r="C25" s="235"/>
      <c r="D25" s="235"/>
      <c r="E25" s="877" t="s">
        <v>697</v>
      </c>
      <c r="F25" s="877"/>
      <c r="G25" s="877"/>
      <c r="H25" s="877"/>
      <c r="I25" s="465" t="s">
        <v>826</v>
      </c>
      <c r="J25" s="466" t="s">
        <v>692</v>
      </c>
      <c r="K25" s="467" t="s">
        <v>835</v>
      </c>
      <c r="L25" s="457"/>
      <c r="M25" s="878"/>
      <c r="N25" s="878"/>
      <c r="O25" s="878"/>
      <c r="P25" s="878"/>
      <c r="Q25" s="878"/>
    </row>
    <row r="26" spans="2:17" ht="20.25" customHeight="1" x14ac:dyDescent="0.2">
      <c r="B26" s="235"/>
      <c r="C26" s="235"/>
      <c r="D26" s="235"/>
      <c r="E26" s="877" t="s">
        <v>698</v>
      </c>
      <c r="F26" s="877"/>
      <c r="G26" s="877"/>
      <c r="H26" s="877"/>
      <c r="I26" s="465" t="s">
        <v>827</v>
      </c>
      <c r="J26" s="466" t="s">
        <v>699</v>
      </c>
      <c r="K26" s="467" t="s">
        <v>836</v>
      </c>
      <c r="L26" s="457"/>
      <c r="M26" s="878"/>
      <c r="N26" s="878"/>
      <c r="O26" s="878"/>
      <c r="P26" s="878"/>
      <c r="Q26" s="878"/>
    </row>
    <row r="27" spans="2:17" ht="21" customHeight="1" x14ac:dyDescent="0.2">
      <c r="B27" s="235"/>
      <c r="C27" s="235"/>
      <c r="D27" s="235"/>
      <c r="E27" s="877" t="s">
        <v>700</v>
      </c>
      <c r="F27" s="877"/>
      <c r="G27" s="877"/>
      <c r="H27" s="877"/>
      <c r="I27" s="465" t="s">
        <v>828</v>
      </c>
      <c r="J27" s="466" t="s">
        <v>699</v>
      </c>
      <c r="K27" s="467" t="s">
        <v>837</v>
      </c>
      <c r="L27" s="457"/>
      <c r="M27" s="878"/>
      <c r="N27" s="878"/>
      <c r="O27" s="878"/>
      <c r="P27" s="878"/>
      <c r="Q27" s="878"/>
    </row>
    <row r="28" spans="2:17" ht="21" customHeight="1" x14ac:dyDescent="0.2">
      <c r="B28" s="235"/>
      <c r="C28" s="235"/>
      <c r="D28" s="235"/>
      <c r="E28" s="877" t="s">
        <v>701</v>
      </c>
      <c r="F28" s="877"/>
      <c r="G28" s="877"/>
      <c r="H28" s="877"/>
      <c r="I28" s="465" t="s">
        <v>829</v>
      </c>
      <c r="J28" s="466" t="s">
        <v>699</v>
      </c>
      <c r="K28" s="467" t="s">
        <v>838</v>
      </c>
      <c r="L28" s="457"/>
      <c r="M28" s="878"/>
      <c r="N28" s="878"/>
      <c r="O28" s="878"/>
      <c r="P28" s="878"/>
      <c r="Q28" s="878"/>
    </row>
    <row r="29" spans="2:17" ht="15" customHeight="1" x14ac:dyDescent="0.2">
      <c r="B29" s="235"/>
      <c r="C29" s="235"/>
      <c r="D29" s="235"/>
      <c r="E29" s="235"/>
      <c r="F29" s="235"/>
      <c r="G29" s="235"/>
      <c r="H29" s="235"/>
      <c r="L29" s="460"/>
      <c r="M29" s="878"/>
      <c r="N29" s="878"/>
      <c r="O29" s="878"/>
      <c r="P29" s="878"/>
      <c r="Q29" s="878"/>
    </row>
    <row r="30" spans="2:17" ht="15" customHeight="1" x14ac:dyDescent="0.2">
      <c r="B30" s="235"/>
      <c r="C30" s="235"/>
      <c r="D30" s="235"/>
      <c r="E30" s="235"/>
      <c r="F30" s="235"/>
      <c r="G30" s="235"/>
      <c r="H30" s="235"/>
      <c r="L30" s="460"/>
      <c r="M30" s="878"/>
      <c r="N30" s="878"/>
      <c r="O30" s="878"/>
      <c r="P30" s="878"/>
      <c r="Q30" s="878"/>
    </row>
    <row r="31" spans="2:17" ht="22.5" customHeight="1" x14ac:dyDescent="0.2">
      <c r="B31" s="235"/>
      <c r="C31" s="235"/>
      <c r="D31" s="235"/>
      <c r="E31" s="235"/>
      <c r="F31" s="235"/>
      <c r="G31" s="235"/>
      <c r="H31" s="235"/>
      <c r="L31" s="460"/>
      <c r="M31" s="878"/>
      <c r="N31" s="878"/>
      <c r="O31" s="878"/>
      <c r="P31" s="878"/>
      <c r="Q31" s="878"/>
    </row>
    <row r="32" spans="2:17" ht="15" customHeight="1" x14ac:dyDescent="0.2">
      <c r="B32" s="235"/>
      <c r="C32" s="235"/>
      <c r="D32" s="235"/>
      <c r="E32" s="235"/>
      <c r="F32" s="235"/>
      <c r="G32" s="235"/>
      <c r="H32" s="235"/>
      <c r="L32" s="460"/>
      <c r="M32" s="878"/>
      <c r="N32" s="878"/>
      <c r="O32" s="878"/>
      <c r="P32" s="878"/>
      <c r="Q32" s="878"/>
    </row>
    <row r="33" spans="2:16" ht="20.25" x14ac:dyDescent="0.3">
      <c r="B33" s="235"/>
      <c r="C33" s="235"/>
      <c r="D33" s="235"/>
      <c r="E33" s="235"/>
      <c r="F33" s="235"/>
      <c r="G33" s="235"/>
      <c r="H33" s="235"/>
      <c r="K33" s="458"/>
      <c r="L33" s="456"/>
    </row>
    <row r="34" spans="2:16" ht="20.25" x14ac:dyDescent="0.3">
      <c r="B34" s="866" t="s">
        <v>702</v>
      </c>
      <c r="C34" s="866"/>
      <c r="D34" s="866"/>
      <c r="E34" s="235"/>
      <c r="F34" s="235"/>
      <c r="G34" s="235"/>
      <c r="H34" s="235"/>
      <c r="K34" s="458"/>
      <c r="L34" s="456"/>
    </row>
    <row r="35" spans="2:16" x14ac:dyDescent="0.2">
      <c r="B35" s="235"/>
      <c r="C35" s="235"/>
      <c r="D35" s="235"/>
      <c r="E35" s="235"/>
      <c r="F35" s="235"/>
      <c r="G35" s="235"/>
      <c r="H35" s="235"/>
    </row>
    <row r="36" spans="2:16" ht="18.75" customHeight="1" x14ac:dyDescent="0.2">
      <c r="E36" s="787" t="s">
        <v>689</v>
      </c>
      <c r="F36" s="787"/>
      <c r="G36" s="787"/>
      <c r="H36" s="787"/>
      <c r="I36" s="793" t="s">
        <v>687</v>
      </c>
      <c r="J36" s="787" t="s">
        <v>690</v>
      </c>
      <c r="K36" s="793" t="s">
        <v>688</v>
      </c>
      <c r="M36" s="235"/>
      <c r="N36" s="235"/>
      <c r="O36" s="235"/>
      <c r="P36" s="235"/>
    </row>
    <row r="37" spans="2:16" ht="18.75" thickBot="1" x14ac:dyDescent="0.25">
      <c r="E37" s="788"/>
      <c r="F37" s="788"/>
      <c r="G37" s="788"/>
      <c r="H37" s="788"/>
      <c r="I37" s="801"/>
      <c r="J37" s="788"/>
      <c r="K37" s="801" t="s">
        <v>603</v>
      </c>
      <c r="L37" s="455"/>
    </row>
    <row r="38" spans="2:16" ht="20.25" x14ac:dyDescent="0.2">
      <c r="E38" s="872" t="s">
        <v>703</v>
      </c>
      <c r="F38" s="872"/>
      <c r="G38" s="872"/>
      <c r="H38" s="872"/>
      <c r="I38" s="468" t="s">
        <v>839</v>
      </c>
      <c r="J38" s="463" t="s">
        <v>699</v>
      </c>
      <c r="K38" s="468" t="s">
        <v>838</v>
      </c>
      <c r="L38" s="457"/>
    </row>
    <row r="39" spans="2:16" ht="20.25" x14ac:dyDescent="0.2">
      <c r="E39" s="864" t="s">
        <v>704</v>
      </c>
      <c r="F39" s="864"/>
      <c r="G39" s="864"/>
      <c r="H39" s="864"/>
      <c r="I39" s="469" t="s">
        <v>840</v>
      </c>
      <c r="J39" s="466" t="s">
        <v>699</v>
      </c>
      <c r="K39" s="469" t="s">
        <v>845</v>
      </c>
      <c r="L39" s="457"/>
    </row>
    <row r="40" spans="2:16" ht="20.25" x14ac:dyDescent="0.2">
      <c r="E40" s="864" t="s">
        <v>705</v>
      </c>
      <c r="F40" s="864"/>
      <c r="G40" s="864"/>
      <c r="H40" s="864"/>
      <c r="I40" s="469" t="s">
        <v>841</v>
      </c>
      <c r="J40" s="466" t="s">
        <v>699</v>
      </c>
      <c r="K40" s="469" t="s">
        <v>846</v>
      </c>
      <c r="L40" s="457"/>
    </row>
    <row r="41" spans="2:16" ht="20.25" x14ac:dyDescent="0.2">
      <c r="E41" s="864" t="s">
        <v>706</v>
      </c>
      <c r="F41" s="864"/>
      <c r="G41" s="864"/>
      <c r="H41" s="864"/>
      <c r="I41" s="470" t="s">
        <v>842</v>
      </c>
      <c r="J41" s="466" t="s">
        <v>692</v>
      </c>
      <c r="K41" s="470" t="s">
        <v>835</v>
      </c>
      <c r="L41" s="456"/>
    </row>
    <row r="42" spans="2:16" ht="20.25" x14ac:dyDescent="0.2">
      <c r="E42" s="864" t="s">
        <v>707</v>
      </c>
      <c r="F42" s="864"/>
      <c r="G42" s="864"/>
      <c r="H42" s="864"/>
      <c r="I42" s="467" t="s">
        <v>843</v>
      </c>
      <c r="J42" s="466" t="s">
        <v>692</v>
      </c>
      <c r="K42" s="470" t="s">
        <v>835</v>
      </c>
      <c r="L42" s="456"/>
    </row>
    <row r="43" spans="2:16" ht="20.25" x14ac:dyDescent="0.2">
      <c r="E43" s="864" t="s">
        <v>708</v>
      </c>
      <c r="F43" s="864"/>
      <c r="G43" s="864"/>
      <c r="H43" s="864"/>
      <c r="I43" s="467" t="s">
        <v>844</v>
      </c>
      <c r="J43" s="466" t="s">
        <v>692</v>
      </c>
      <c r="K43" s="470" t="s">
        <v>847</v>
      </c>
      <c r="L43" s="456"/>
    </row>
    <row r="44" spans="2:16" ht="20.25" x14ac:dyDescent="0.3">
      <c r="E44" s="874"/>
      <c r="F44" s="874"/>
      <c r="G44" s="874"/>
      <c r="H44" s="874"/>
      <c r="I44" s="458"/>
      <c r="J44" s="459"/>
      <c r="K44" s="456"/>
      <c r="L44" s="456"/>
    </row>
    <row r="45" spans="2:16" ht="20.25" x14ac:dyDescent="0.3">
      <c r="E45" s="874"/>
      <c r="F45" s="874"/>
      <c r="G45" s="874"/>
      <c r="H45" s="874"/>
      <c r="I45" s="458"/>
      <c r="J45" s="459"/>
    </row>
    <row r="51" spans="2:16" ht="18.75" customHeight="1" x14ac:dyDescent="0.2">
      <c r="B51" s="875" t="s">
        <v>709</v>
      </c>
      <c r="C51" s="875"/>
      <c r="D51" s="875"/>
      <c r="E51" s="875"/>
      <c r="F51" s="875"/>
      <c r="G51" s="875"/>
      <c r="H51" s="875"/>
      <c r="I51" s="875"/>
    </row>
    <row r="54" spans="2:16" ht="15" customHeight="1" x14ac:dyDescent="0.2">
      <c r="B54" s="876" t="s">
        <v>710</v>
      </c>
      <c r="C54" s="876"/>
      <c r="D54" s="806" t="s">
        <v>711</v>
      </c>
      <c r="E54" s="806"/>
      <c r="F54" s="806"/>
      <c r="G54" s="806"/>
      <c r="H54" s="806"/>
      <c r="I54" s="806"/>
      <c r="J54" s="806"/>
      <c r="K54" s="806"/>
      <c r="L54" s="806"/>
      <c r="M54" s="806"/>
      <c r="N54" s="806"/>
      <c r="O54" s="806"/>
      <c r="P54" s="806"/>
    </row>
    <row r="55" spans="2:16" ht="15" customHeight="1" x14ac:dyDescent="0.2">
      <c r="B55" s="876"/>
      <c r="C55" s="876"/>
      <c r="D55" s="806"/>
      <c r="E55" s="806"/>
      <c r="F55" s="806"/>
      <c r="G55" s="806"/>
      <c r="H55" s="806"/>
      <c r="I55" s="806"/>
      <c r="J55" s="806"/>
      <c r="K55" s="806"/>
      <c r="L55" s="806"/>
      <c r="M55" s="806"/>
      <c r="N55" s="806"/>
      <c r="O55" s="806"/>
      <c r="P55" s="806"/>
    </row>
    <row r="56" spans="2:16" x14ac:dyDescent="0.2">
      <c r="D56" s="806"/>
      <c r="E56" s="806"/>
      <c r="F56" s="806"/>
      <c r="G56" s="806"/>
      <c r="H56" s="806"/>
      <c r="I56" s="806"/>
      <c r="J56" s="806"/>
      <c r="K56" s="806"/>
      <c r="L56" s="806"/>
      <c r="M56" s="806"/>
      <c r="N56" s="806"/>
      <c r="O56" s="806"/>
      <c r="P56" s="806"/>
    </row>
    <row r="57" spans="2:16" ht="15.75" customHeight="1" x14ac:dyDescent="0.2"/>
    <row r="58" spans="2:16" ht="29.25" customHeight="1" x14ac:dyDescent="0.2">
      <c r="B58" s="873" t="s">
        <v>712</v>
      </c>
      <c r="C58" s="873"/>
      <c r="D58" s="873"/>
      <c r="E58" s="873"/>
      <c r="F58" s="873"/>
      <c r="H58" s="873" t="s">
        <v>713</v>
      </c>
      <c r="I58" s="873"/>
      <c r="J58" s="873"/>
      <c r="K58" s="873"/>
      <c r="L58" s="873"/>
      <c r="M58" s="873"/>
    </row>
    <row r="59" spans="2:16" x14ac:dyDescent="0.2">
      <c r="B59" s="870" t="s">
        <v>714</v>
      </c>
      <c r="C59" s="870"/>
      <c r="D59" s="870"/>
      <c r="E59" s="870"/>
      <c r="F59" s="870"/>
      <c r="H59" s="867" t="s">
        <v>715</v>
      </c>
      <c r="I59" s="867"/>
      <c r="J59" s="867"/>
      <c r="K59" s="867"/>
      <c r="L59" s="867"/>
      <c r="M59" s="867"/>
    </row>
    <row r="60" spans="2:16" x14ac:dyDescent="0.2">
      <c r="B60" s="805"/>
      <c r="C60" s="805"/>
      <c r="D60" s="805"/>
      <c r="E60" s="805"/>
      <c r="F60" s="805"/>
      <c r="H60" s="868"/>
      <c r="I60" s="868"/>
      <c r="J60" s="868"/>
      <c r="K60" s="868"/>
      <c r="L60" s="868"/>
      <c r="M60" s="868"/>
    </row>
    <row r="61" spans="2:16" x14ac:dyDescent="0.2">
      <c r="B61" s="805"/>
      <c r="C61" s="805"/>
      <c r="D61" s="805"/>
      <c r="E61" s="805"/>
      <c r="F61" s="805"/>
      <c r="G61" s="235"/>
      <c r="H61" s="868"/>
      <c r="I61" s="868"/>
      <c r="J61" s="868"/>
      <c r="K61" s="868"/>
      <c r="L61" s="868"/>
      <c r="M61" s="868"/>
    </row>
    <row r="62" spans="2:16" x14ac:dyDescent="0.2">
      <c r="B62" s="871"/>
      <c r="C62" s="871"/>
      <c r="D62" s="871"/>
      <c r="E62" s="871"/>
      <c r="F62" s="871"/>
      <c r="H62" s="869"/>
      <c r="I62" s="869"/>
      <c r="J62" s="869"/>
      <c r="K62" s="869"/>
      <c r="L62" s="869"/>
      <c r="M62" s="869"/>
    </row>
    <row r="63" spans="2:16" ht="15" customHeight="1" x14ac:dyDescent="0.2">
      <c r="B63" s="870" t="s">
        <v>716</v>
      </c>
      <c r="C63" s="870"/>
      <c r="D63" s="870"/>
      <c r="E63" s="870"/>
      <c r="F63" s="870"/>
      <c r="H63" s="867" t="s">
        <v>717</v>
      </c>
      <c r="I63" s="867"/>
      <c r="J63" s="867"/>
      <c r="K63" s="867"/>
      <c r="L63" s="867"/>
      <c r="M63" s="867"/>
    </row>
    <row r="64" spans="2:16" x14ac:dyDescent="0.2">
      <c r="B64" s="805"/>
      <c r="C64" s="805"/>
      <c r="D64" s="805"/>
      <c r="E64" s="805"/>
      <c r="F64" s="805"/>
      <c r="H64" s="868"/>
      <c r="I64" s="868"/>
      <c r="J64" s="868"/>
      <c r="K64" s="868"/>
      <c r="L64" s="868"/>
      <c r="M64" s="868"/>
    </row>
    <row r="65" spans="1:17" x14ac:dyDescent="0.2">
      <c r="B65" s="805"/>
      <c r="C65" s="805"/>
      <c r="D65" s="805"/>
      <c r="E65" s="805"/>
      <c r="F65" s="805"/>
      <c r="G65" s="235"/>
      <c r="H65" s="868"/>
      <c r="I65" s="868"/>
      <c r="J65" s="868"/>
      <c r="K65" s="868"/>
      <c r="L65" s="868"/>
      <c r="M65" s="868"/>
    </row>
    <row r="66" spans="1:17" x14ac:dyDescent="0.2">
      <c r="B66" s="871"/>
      <c r="C66" s="871"/>
      <c r="D66" s="871"/>
      <c r="E66" s="871"/>
      <c r="F66" s="871"/>
      <c r="H66" s="869"/>
      <c r="I66" s="869"/>
      <c r="J66" s="869"/>
      <c r="K66" s="869"/>
      <c r="L66" s="869"/>
      <c r="M66" s="869"/>
    </row>
    <row r="67" spans="1:17" x14ac:dyDescent="0.2">
      <c r="B67" s="870" t="s">
        <v>718</v>
      </c>
      <c r="C67" s="870"/>
      <c r="D67" s="870"/>
      <c r="E67" s="870"/>
      <c r="F67" s="870"/>
      <c r="H67" s="867" t="s">
        <v>719</v>
      </c>
      <c r="I67" s="867"/>
      <c r="J67" s="867"/>
      <c r="K67" s="867"/>
      <c r="L67" s="867"/>
      <c r="M67" s="867"/>
    </row>
    <row r="68" spans="1:17" x14ac:dyDescent="0.2">
      <c r="B68" s="805"/>
      <c r="C68" s="805"/>
      <c r="D68" s="805"/>
      <c r="E68" s="805"/>
      <c r="F68" s="805"/>
      <c r="H68" s="868"/>
      <c r="I68" s="868"/>
      <c r="J68" s="868"/>
      <c r="K68" s="868"/>
      <c r="L68" s="868"/>
      <c r="M68" s="868"/>
    </row>
    <row r="69" spans="1:17" x14ac:dyDescent="0.2">
      <c r="B69" s="805"/>
      <c r="C69" s="805"/>
      <c r="D69" s="805"/>
      <c r="E69" s="805"/>
      <c r="F69" s="805"/>
      <c r="G69" s="235"/>
      <c r="H69" s="868"/>
      <c r="I69" s="868"/>
      <c r="J69" s="868"/>
      <c r="K69" s="868"/>
      <c r="L69" s="868"/>
      <c r="M69" s="868"/>
    </row>
    <row r="70" spans="1:17" x14ac:dyDescent="0.2">
      <c r="B70" s="871"/>
      <c r="C70" s="871"/>
      <c r="D70" s="871"/>
      <c r="E70" s="871"/>
      <c r="F70" s="871"/>
      <c r="H70" s="869"/>
      <c r="I70" s="869"/>
      <c r="J70" s="869"/>
      <c r="K70" s="869"/>
      <c r="L70" s="869"/>
      <c r="M70" s="869"/>
    </row>
    <row r="72" spans="1:17" x14ac:dyDescent="0.2">
      <c r="A72" s="608"/>
      <c r="B72" s="608"/>
      <c r="C72" s="608"/>
      <c r="D72" s="608"/>
      <c r="E72" s="608"/>
      <c r="F72" s="608"/>
      <c r="G72" s="608"/>
      <c r="H72" s="608"/>
      <c r="I72" s="608"/>
      <c r="J72" s="608"/>
      <c r="K72" s="608"/>
      <c r="L72" s="608"/>
      <c r="M72" s="608"/>
      <c r="N72" s="608"/>
      <c r="O72" s="608"/>
      <c r="P72" s="608"/>
      <c r="Q72" s="608"/>
    </row>
    <row r="73" spans="1:17" x14ac:dyDescent="0.2">
      <c r="A73" s="608"/>
      <c r="B73" s="608"/>
      <c r="C73" s="608"/>
      <c r="D73" s="608"/>
      <c r="E73" s="608"/>
      <c r="F73" s="608"/>
      <c r="G73" s="608"/>
      <c r="H73" s="608"/>
      <c r="I73" s="608"/>
      <c r="J73" s="608"/>
      <c r="K73" s="608"/>
      <c r="L73" s="608"/>
      <c r="M73" s="608"/>
      <c r="N73" s="608"/>
      <c r="O73" s="608"/>
      <c r="P73" s="608"/>
      <c r="Q73" s="608"/>
    </row>
  </sheetData>
  <mergeCells count="48">
    <mergeCell ref="A72:Q73"/>
    <mergeCell ref="E27:H27"/>
    <mergeCell ref="E28:H28"/>
    <mergeCell ref="K36:K37"/>
    <mergeCell ref="E24:H24"/>
    <mergeCell ref="M16:Q32"/>
    <mergeCell ref="E26:H26"/>
    <mergeCell ref="K18:K19"/>
    <mergeCell ref="E25:H25"/>
    <mergeCell ref="E21:H21"/>
    <mergeCell ref="E22:H22"/>
    <mergeCell ref="E23:H23"/>
    <mergeCell ref="E20:H20"/>
    <mergeCell ref="B59:F62"/>
    <mergeCell ref="H59:M62"/>
    <mergeCell ref="B67:F70"/>
    <mergeCell ref="H67:M70"/>
    <mergeCell ref="B63:F66"/>
    <mergeCell ref="H63:M66"/>
    <mergeCell ref="E38:H38"/>
    <mergeCell ref="B34:D34"/>
    <mergeCell ref="B58:F58"/>
    <mergeCell ref="H58:M58"/>
    <mergeCell ref="E43:H43"/>
    <mergeCell ref="E44:H44"/>
    <mergeCell ref="E45:H45"/>
    <mergeCell ref="D54:P56"/>
    <mergeCell ref="B51:I51"/>
    <mergeCell ref="E39:H39"/>
    <mergeCell ref="E40:H40"/>
    <mergeCell ref="B54:C55"/>
    <mergeCell ref="E41:H41"/>
    <mergeCell ref="E42:H42"/>
    <mergeCell ref="I36:I37"/>
    <mergeCell ref="B13:C14"/>
    <mergeCell ref="D13:P14"/>
    <mergeCell ref="I18:I19"/>
    <mergeCell ref="B18:D18"/>
    <mergeCell ref="J18:J19"/>
    <mergeCell ref="E18:H19"/>
    <mergeCell ref="E36:H37"/>
    <mergeCell ref="J36:J37"/>
    <mergeCell ref="A1:Q2"/>
    <mergeCell ref="B7:C8"/>
    <mergeCell ref="D7:P8"/>
    <mergeCell ref="B10:C11"/>
    <mergeCell ref="D10:P11"/>
    <mergeCell ref="D4:P5"/>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37"/>
  <sheetViews>
    <sheetView showGridLines="0" showRowColHeaders="0" zoomScale="90" zoomScaleNormal="90" workbookViewId="0">
      <selection sqref="A1:Q2"/>
    </sheetView>
  </sheetViews>
  <sheetFormatPr baseColWidth="10" defaultColWidth="11.42578125" defaultRowHeight="15" x14ac:dyDescent="0.25"/>
  <cols>
    <col min="1" max="1" width="1" style="1" customWidth="1"/>
    <col min="2" max="16384" width="11.42578125" style="1"/>
  </cols>
  <sheetData>
    <row r="1" spans="1:17" ht="15" customHeight="1" x14ac:dyDescent="0.25">
      <c r="A1" s="886" t="s">
        <v>720</v>
      </c>
      <c r="B1" s="886"/>
      <c r="C1" s="886"/>
      <c r="D1" s="886"/>
      <c r="E1" s="886"/>
      <c r="F1" s="886"/>
      <c r="G1" s="886"/>
      <c r="H1" s="886"/>
      <c r="I1" s="886"/>
      <c r="J1" s="886"/>
      <c r="K1" s="886"/>
      <c r="L1" s="886"/>
      <c r="M1" s="886"/>
      <c r="N1" s="886"/>
      <c r="O1" s="886"/>
      <c r="P1" s="886"/>
      <c r="Q1" s="886"/>
    </row>
    <row r="2" spans="1:17" ht="15" customHeight="1" x14ac:dyDescent="0.25">
      <c r="A2" s="886"/>
      <c r="B2" s="886"/>
      <c r="C2" s="886"/>
      <c r="D2" s="886"/>
      <c r="E2" s="886"/>
      <c r="F2" s="886"/>
      <c r="G2" s="886"/>
      <c r="H2" s="886"/>
      <c r="I2" s="886"/>
      <c r="J2" s="886"/>
      <c r="K2" s="886"/>
      <c r="L2" s="886"/>
      <c r="M2" s="886"/>
      <c r="N2" s="886"/>
      <c r="O2" s="886"/>
      <c r="P2" s="886"/>
      <c r="Q2" s="886"/>
    </row>
    <row r="3" spans="1:17" x14ac:dyDescent="0.25">
      <c r="B3" s="26"/>
      <c r="N3" s="17" t="s">
        <v>721</v>
      </c>
      <c r="O3" s="17"/>
      <c r="P3" s="17" t="s">
        <v>722</v>
      </c>
      <c r="Q3" s="17"/>
    </row>
    <row r="5" spans="1:17" ht="32.25" customHeight="1" x14ac:dyDescent="0.25">
      <c r="B5" s="887" t="s">
        <v>723</v>
      </c>
      <c r="C5" s="887"/>
      <c r="D5" s="888" t="s">
        <v>724</v>
      </c>
      <c r="E5" s="889"/>
      <c r="F5" s="889"/>
      <c r="G5" s="889"/>
      <c r="H5" s="889"/>
      <c r="I5" s="889"/>
      <c r="J5" s="889"/>
      <c r="K5" s="889"/>
      <c r="L5" s="889"/>
      <c r="M5" s="889"/>
      <c r="N5" s="889"/>
      <c r="O5" s="889"/>
      <c r="P5" s="890"/>
    </row>
    <row r="6" spans="1:17" ht="32.25" customHeight="1" x14ac:dyDescent="0.25">
      <c r="B6" s="887"/>
      <c r="C6" s="887"/>
      <c r="D6" s="891"/>
      <c r="E6" s="892"/>
      <c r="F6" s="892"/>
      <c r="G6" s="892"/>
      <c r="H6" s="892"/>
      <c r="I6" s="892"/>
      <c r="J6" s="892"/>
      <c r="K6" s="892"/>
      <c r="L6" s="892"/>
      <c r="M6" s="892"/>
      <c r="N6" s="892"/>
      <c r="O6" s="892"/>
      <c r="P6" s="893"/>
    </row>
    <row r="9" spans="1:17" ht="22.5" customHeight="1" x14ac:dyDescent="0.25">
      <c r="B9" s="882"/>
      <c r="C9" s="883"/>
      <c r="D9" s="894">
        <v>2014</v>
      </c>
      <c r="E9" s="895">
        <v>2016</v>
      </c>
      <c r="F9" s="895">
        <v>2018</v>
      </c>
      <c r="G9" s="897" t="s">
        <v>725</v>
      </c>
    </row>
    <row r="10" spans="1:17" ht="22.5" customHeight="1" x14ac:dyDescent="0.25">
      <c r="B10" s="884"/>
      <c r="C10" s="885"/>
      <c r="D10" s="894"/>
      <c r="E10" s="896"/>
      <c r="F10" s="896"/>
      <c r="G10" s="898"/>
    </row>
    <row r="11" spans="1:17" ht="30" customHeight="1" x14ac:dyDescent="0.25">
      <c r="B11" s="899" t="s">
        <v>726</v>
      </c>
      <c r="C11" s="900"/>
      <c r="D11" s="16">
        <v>97</v>
      </c>
      <c r="E11" s="16">
        <v>94</v>
      </c>
      <c r="F11" s="16">
        <v>58</v>
      </c>
      <c r="G11" s="74">
        <f t="shared" ref="G11:G17" si="0">+F11-E11</f>
        <v>-36</v>
      </c>
    </row>
    <row r="12" spans="1:17" ht="30" customHeight="1" x14ac:dyDescent="0.25">
      <c r="B12" s="880" t="s">
        <v>727</v>
      </c>
      <c r="C12" s="881"/>
      <c r="D12" s="176">
        <v>79</v>
      </c>
      <c r="E12" s="176">
        <v>129</v>
      </c>
      <c r="F12" s="176">
        <v>75</v>
      </c>
      <c r="G12" s="176">
        <f t="shared" si="0"/>
        <v>-54</v>
      </c>
    </row>
    <row r="13" spans="1:17" ht="30" customHeight="1" x14ac:dyDescent="0.25">
      <c r="B13" s="880" t="s">
        <v>691</v>
      </c>
      <c r="C13" s="881"/>
      <c r="D13" s="176">
        <v>98</v>
      </c>
      <c r="E13" s="176">
        <v>95</v>
      </c>
      <c r="F13" s="176">
        <v>72</v>
      </c>
      <c r="G13" s="176">
        <f t="shared" si="0"/>
        <v>-23</v>
      </c>
    </row>
    <row r="14" spans="1:17" ht="30" customHeight="1" x14ac:dyDescent="0.25">
      <c r="B14" s="880" t="s">
        <v>728</v>
      </c>
      <c r="C14" s="881"/>
      <c r="D14" s="176">
        <v>95</v>
      </c>
      <c r="E14" s="176">
        <v>103</v>
      </c>
      <c r="F14" s="176">
        <v>46</v>
      </c>
      <c r="G14" s="176">
        <f t="shared" si="0"/>
        <v>-57</v>
      </c>
    </row>
    <row r="15" spans="1:17" ht="30" customHeight="1" x14ac:dyDescent="0.25">
      <c r="B15" s="901" t="s">
        <v>729</v>
      </c>
      <c r="C15" s="902"/>
      <c r="D15" s="176">
        <v>91</v>
      </c>
      <c r="E15" s="176">
        <v>81</v>
      </c>
      <c r="F15" s="176">
        <v>56</v>
      </c>
      <c r="G15" s="176">
        <f t="shared" si="0"/>
        <v>-25</v>
      </c>
    </row>
    <row r="16" spans="1:17" ht="30" customHeight="1" x14ac:dyDescent="0.25">
      <c r="B16" s="880" t="s">
        <v>730</v>
      </c>
      <c r="C16" s="881"/>
      <c r="D16" s="176">
        <v>108</v>
      </c>
      <c r="E16" s="176">
        <v>96</v>
      </c>
      <c r="F16" s="176">
        <v>53</v>
      </c>
      <c r="G16" s="176">
        <f t="shared" si="0"/>
        <v>-43</v>
      </c>
    </row>
    <row r="17" spans="2:16" ht="30" customHeight="1" x14ac:dyDescent="0.25">
      <c r="B17" s="880" t="s">
        <v>731</v>
      </c>
      <c r="C17" s="881"/>
      <c r="D17" s="176">
        <v>111</v>
      </c>
      <c r="E17" s="176">
        <v>78</v>
      </c>
      <c r="F17" s="176">
        <v>81</v>
      </c>
      <c r="G17" s="176">
        <f t="shared" si="0"/>
        <v>3</v>
      </c>
    </row>
    <row r="18" spans="2:16" ht="16.5" x14ac:dyDescent="0.35">
      <c r="B18" s="24" t="s">
        <v>732</v>
      </c>
    </row>
    <row r="21" spans="2:16" ht="16.5" customHeight="1" x14ac:dyDescent="0.25">
      <c r="B21" s="903" t="s">
        <v>733</v>
      </c>
      <c r="C21" s="903"/>
      <c r="D21" s="903"/>
      <c r="E21" s="903"/>
      <c r="F21" s="903"/>
      <c r="O21" s="904" t="s">
        <v>734</v>
      </c>
      <c r="P21" s="905"/>
    </row>
    <row r="22" spans="2:16" ht="18" x14ac:dyDescent="0.25">
      <c r="B22" s="903"/>
      <c r="C22" s="903"/>
      <c r="D22" s="903"/>
      <c r="E22" s="903"/>
      <c r="F22" s="903"/>
      <c r="O22" s="25">
        <v>2007</v>
      </c>
      <c r="P22" s="176">
        <v>82</v>
      </c>
    </row>
    <row r="23" spans="2:16" ht="18" x14ac:dyDescent="0.25">
      <c r="B23" s="903"/>
      <c r="C23" s="903"/>
      <c r="D23" s="903"/>
      <c r="E23" s="903"/>
      <c r="F23" s="903"/>
      <c r="O23" s="25">
        <v>2010</v>
      </c>
      <c r="P23" s="176">
        <v>72</v>
      </c>
    </row>
    <row r="24" spans="2:16" ht="18" x14ac:dyDescent="0.25">
      <c r="B24" s="903"/>
      <c r="C24" s="903"/>
      <c r="D24" s="903"/>
      <c r="E24" s="903"/>
      <c r="F24" s="903"/>
      <c r="O24" s="25">
        <v>2012</v>
      </c>
      <c r="P24" s="176">
        <v>64</v>
      </c>
    </row>
    <row r="25" spans="2:16" ht="18" x14ac:dyDescent="0.25">
      <c r="B25" s="903"/>
      <c r="C25" s="903"/>
      <c r="D25" s="903"/>
      <c r="E25" s="903"/>
      <c r="F25" s="903"/>
      <c r="O25" s="25">
        <v>2014</v>
      </c>
      <c r="P25" s="176">
        <v>97</v>
      </c>
    </row>
    <row r="26" spans="2:16" ht="18" x14ac:dyDescent="0.25">
      <c r="O26" s="25">
        <v>2016</v>
      </c>
      <c r="P26" s="176">
        <v>94</v>
      </c>
    </row>
    <row r="27" spans="2:16" ht="18" x14ac:dyDescent="0.25">
      <c r="O27" s="25">
        <v>2018</v>
      </c>
      <c r="P27" s="176">
        <v>58</v>
      </c>
    </row>
    <row r="36" spans="1:17" x14ac:dyDescent="0.25">
      <c r="A36" s="886"/>
      <c r="B36" s="886"/>
      <c r="C36" s="886"/>
      <c r="D36" s="886"/>
      <c r="E36" s="886"/>
      <c r="F36" s="886"/>
      <c r="G36" s="886"/>
      <c r="H36" s="886"/>
      <c r="I36" s="886"/>
      <c r="J36" s="886"/>
      <c r="K36" s="886"/>
      <c r="L36" s="886"/>
      <c r="M36" s="886"/>
      <c r="N36" s="886"/>
      <c r="O36" s="886"/>
      <c r="P36" s="886"/>
      <c r="Q36" s="886"/>
    </row>
    <row r="37" spans="1:17" x14ac:dyDescent="0.25">
      <c r="A37" s="886"/>
      <c r="B37" s="886"/>
      <c r="C37" s="886"/>
      <c r="D37" s="886"/>
      <c r="E37" s="886"/>
      <c r="F37" s="886"/>
      <c r="G37" s="886"/>
      <c r="H37" s="886"/>
      <c r="I37" s="886"/>
      <c r="J37" s="886"/>
      <c r="K37" s="886"/>
      <c r="L37" s="886"/>
      <c r="M37" s="886"/>
      <c r="N37" s="886"/>
      <c r="O37" s="886"/>
      <c r="P37" s="886"/>
      <c r="Q37" s="886"/>
    </row>
  </sheetData>
  <mergeCells count="18">
    <mergeCell ref="B15:C15"/>
    <mergeCell ref="B16:C16"/>
    <mergeCell ref="B17:C17"/>
    <mergeCell ref="B21:F25"/>
    <mergeCell ref="A36:Q37"/>
    <mergeCell ref="O21:P21"/>
    <mergeCell ref="B13:C13"/>
    <mergeCell ref="B14:C14"/>
    <mergeCell ref="B9:C10"/>
    <mergeCell ref="A1:Q2"/>
    <mergeCell ref="B5:C6"/>
    <mergeCell ref="D5:P6"/>
    <mergeCell ref="B12:C12"/>
    <mergeCell ref="D9:D10"/>
    <mergeCell ref="E9:E10"/>
    <mergeCell ref="G9:G10"/>
    <mergeCell ref="B11:C11"/>
    <mergeCell ref="F9:F10"/>
  </mergeCells>
  <conditionalFormatting sqref="G11:G17">
    <cfRule type="cellIs" dxfId="0" priority="1" operator="lessThan">
      <formula>0</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showGridLines="0" zoomScale="82" zoomScaleNormal="82" workbookViewId="0">
      <selection activeCell="B3" sqref="B3"/>
    </sheetView>
  </sheetViews>
  <sheetFormatPr baseColWidth="10" defaultColWidth="11.42578125" defaultRowHeight="14.25" x14ac:dyDescent="0.2"/>
  <cols>
    <col min="1" max="1" width="3.28515625" style="217" customWidth="1"/>
    <col min="2" max="2" width="17.42578125" style="217" customWidth="1"/>
    <col min="3" max="3" width="14" style="217" customWidth="1"/>
    <col min="4" max="4" width="12.7109375" style="217" customWidth="1"/>
    <col min="5" max="5" width="14.7109375" style="217" customWidth="1"/>
    <col min="6" max="6" width="13.28515625" style="217" customWidth="1"/>
    <col min="7" max="7" width="11.7109375" style="217" customWidth="1"/>
    <col min="8" max="8" width="10.7109375" style="217" customWidth="1"/>
    <col min="9" max="9" width="25" style="217" customWidth="1"/>
    <col min="10" max="10" width="11.42578125" style="217"/>
    <col min="11" max="11" width="12.7109375" style="217" customWidth="1"/>
    <col min="12" max="12" width="13.5703125" style="217" customWidth="1"/>
    <col min="13" max="16384" width="11.42578125" style="217"/>
  </cols>
  <sheetData>
    <row r="1" spans="1:18" ht="15" customHeight="1" x14ac:dyDescent="0.2">
      <c r="A1" s="608" t="s">
        <v>735</v>
      </c>
      <c r="B1" s="608"/>
      <c r="C1" s="608"/>
      <c r="D1" s="608"/>
      <c r="E1" s="608"/>
      <c r="F1" s="608"/>
      <c r="G1" s="608"/>
      <c r="H1" s="608"/>
      <c r="I1" s="608"/>
      <c r="J1" s="608"/>
      <c r="K1" s="608"/>
      <c r="L1" s="608"/>
      <c r="M1" s="608"/>
      <c r="N1" s="608"/>
      <c r="O1" s="608"/>
      <c r="P1" s="608"/>
      <c r="Q1" s="608"/>
      <c r="R1" s="608"/>
    </row>
    <row r="2" spans="1:18" ht="15" customHeight="1" x14ac:dyDescent="0.2">
      <c r="A2" s="608"/>
      <c r="B2" s="608"/>
      <c r="C2" s="608"/>
      <c r="D2" s="608"/>
      <c r="E2" s="608"/>
      <c r="F2" s="608"/>
      <c r="G2" s="608"/>
      <c r="H2" s="608"/>
      <c r="I2" s="608"/>
      <c r="J2" s="608"/>
      <c r="K2" s="608"/>
      <c r="L2" s="608"/>
      <c r="M2" s="608"/>
      <c r="N2" s="608"/>
      <c r="O2" s="608"/>
      <c r="P2" s="608"/>
      <c r="Q2" s="608"/>
      <c r="R2" s="608"/>
    </row>
    <row r="3" spans="1:18" x14ac:dyDescent="0.2">
      <c r="B3" s="219"/>
      <c r="M3" s="220" t="s">
        <v>911</v>
      </c>
      <c r="N3" s="220"/>
      <c r="P3" s="328" t="s">
        <v>736</v>
      </c>
    </row>
    <row r="4" spans="1:18" x14ac:dyDescent="0.2">
      <c r="B4" s="219"/>
      <c r="M4" s="220"/>
      <c r="N4" s="220"/>
      <c r="O4" s="220"/>
      <c r="P4" s="220"/>
    </row>
    <row r="5" spans="1:18" x14ac:dyDescent="0.2">
      <c r="B5" s="219"/>
      <c r="M5" s="220"/>
      <c r="N5" s="220"/>
      <c r="O5" s="220"/>
      <c r="P5" s="220"/>
    </row>
    <row r="6" spans="1:18" ht="15" customHeight="1" x14ac:dyDescent="0.2">
      <c r="B6" s="910" t="s">
        <v>737</v>
      </c>
      <c r="C6" s="910"/>
      <c r="D6" s="911" t="s">
        <v>738</v>
      </c>
      <c r="E6" s="912"/>
      <c r="F6" s="912"/>
      <c r="G6" s="912"/>
      <c r="H6" s="912"/>
      <c r="I6" s="912"/>
      <c r="J6" s="912"/>
      <c r="K6" s="912"/>
      <c r="L6" s="912"/>
      <c r="M6" s="912"/>
      <c r="N6" s="912"/>
      <c r="O6" s="912"/>
      <c r="P6" s="913"/>
    </row>
    <row r="7" spans="1:18" ht="15" customHeight="1" x14ac:dyDescent="0.2">
      <c r="B7" s="910"/>
      <c r="C7" s="910"/>
      <c r="D7" s="914"/>
      <c r="E7" s="915"/>
      <c r="F7" s="915"/>
      <c r="G7" s="915"/>
      <c r="H7" s="915"/>
      <c r="I7" s="915"/>
      <c r="J7" s="915"/>
      <c r="K7" s="915"/>
      <c r="L7" s="915"/>
      <c r="M7" s="915"/>
      <c r="N7" s="915"/>
      <c r="O7" s="915"/>
      <c r="P7" s="916"/>
    </row>
    <row r="8" spans="1:18" x14ac:dyDescent="0.2">
      <c r="B8" s="910"/>
      <c r="C8" s="910"/>
      <c r="D8" s="917"/>
      <c r="E8" s="918"/>
      <c r="F8" s="918"/>
      <c r="G8" s="918"/>
      <c r="H8" s="918"/>
      <c r="I8" s="918"/>
      <c r="J8" s="918"/>
      <c r="K8" s="918"/>
      <c r="L8" s="918"/>
      <c r="M8" s="918"/>
      <c r="N8" s="918"/>
      <c r="O8" s="918"/>
      <c r="P8" s="919"/>
    </row>
    <row r="9" spans="1:18" x14ac:dyDescent="0.2">
      <c r="B9" s="219"/>
      <c r="D9" s="920" t="s">
        <v>739</v>
      </c>
      <c r="E9" s="920"/>
      <c r="F9" s="920"/>
      <c r="G9" s="920"/>
      <c r="H9" s="920"/>
      <c r="I9" s="920"/>
      <c r="J9" s="920"/>
      <c r="K9" s="920"/>
      <c r="L9" s="920"/>
      <c r="M9" s="920"/>
      <c r="N9" s="920"/>
      <c r="O9" s="920"/>
      <c r="P9" s="920"/>
    </row>
    <row r="10" spans="1:18" x14ac:dyDescent="0.2">
      <c r="B10" s="219"/>
      <c r="D10" s="863"/>
      <c r="E10" s="863"/>
      <c r="F10" s="863"/>
      <c r="G10" s="863"/>
      <c r="H10" s="863"/>
      <c r="I10" s="863"/>
      <c r="J10" s="863"/>
      <c r="K10" s="863"/>
      <c r="L10" s="863"/>
      <c r="M10" s="863"/>
      <c r="N10" s="863"/>
      <c r="O10" s="863"/>
      <c r="P10" s="863"/>
    </row>
    <row r="11" spans="1:18" ht="15" customHeight="1" x14ac:dyDescent="0.2">
      <c r="B11" s="219"/>
      <c r="H11" s="235"/>
      <c r="I11" s="235"/>
      <c r="J11" s="235"/>
      <c r="K11" s="235"/>
      <c r="L11" s="235"/>
      <c r="M11" s="235"/>
      <c r="N11" s="235"/>
      <c r="O11" s="235"/>
      <c r="P11" s="235"/>
    </row>
    <row r="12" spans="1:18" x14ac:dyDescent="0.2">
      <c r="H12" s="235"/>
      <c r="I12" s="235"/>
      <c r="J12" s="235"/>
      <c r="K12" s="235"/>
      <c r="L12" s="235"/>
      <c r="M12" s="235"/>
      <c r="N12" s="235"/>
      <c r="O12" s="235"/>
      <c r="P12" s="235"/>
    </row>
    <row r="13" spans="1:18" x14ac:dyDescent="0.2">
      <c r="B13" s="219"/>
      <c r="M13" s="220"/>
      <c r="N13" s="220"/>
      <c r="O13" s="220"/>
      <c r="P13" s="220"/>
    </row>
    <row r="14" spans="1:18" ht="48" customHeight="1" x14ac:dyDescent="0.2">
      <c r="I14" s="921" t="s">
        <v>740</v>
      </c>
      <c r="J14" s="921"/>
      <c r="K14" s="921"/>
      <c r="L14" s="921"/>
      <c r="M14" s="220"/>
      <c r="N14" s="220"/>
      <c r="O14" s="220"/>
      <c r="P14" s="220"/>
    </row>
    <row r="15" spans="1:18" ht="18.75" customHeight="1" x14ac:dyDescent="0.2">
      <c r="J15" s="471">
        <v>2018</v>
      </c>
      <c r="K15" s="471">
        <v>2020</v>
      </c>
      <c r="L15" s="472" t="s">
        <v>44</v>
      </c>
      <c r="M15" s="220"/>
      <c r="N15" s="220"/>
      <c r="O15" s="220"/>
      <c r="P15" s="220"/>
    </row>
    <row r="16" spans="1:18" ht="26.25" customHeight="1" x14ac:dyDescent="0.2">
      <c r="I16" s="473" t="s">
        <v>741</v>
      </c>
      <c r="J16" s="474">
        <v>0.46500000000000002</v>
      </c>
      <c r="K16" s="474">
        <v>0.13900000000000001</v>
      </c>
      <c r="L16" s="475" t="s">
        <v>742</v>
      </c>
      <c r="M16" s="220"/>
      <c r="N16" s="220"/>
      <c r="O16" s="220"/>
      <c r="P16" s="220"/>
    </row>
    <row r="17" spans="2:16" ht="26.25" customHeight="1" thickBot="1" x14ac:dyDescent="0.25">
      <c r="B17" s="906" t="s">
        <v>743</v>
      </c>
      <c r="C17" s="906"/>
      <c r="D17" s="476">
        <v>2018</v>
      </c>
      <c r="E17" s="476">
        <v>2020</v>
      </c>
      <c r="F17" s="477" t="s">
        <v>44</v>
      </c>
      <c r="I17" s="473" t="s">
        <v>744</v>
      </c>
      <c r="J17" s="474">
        <v>0.35199999999999998</v>
      </c>
      <c r="K17" s="474">
        <v>0.307</v>
      </c>
      <c r="L17" s="478">
        <f>K17-J17</f>
        <v>-4.4999999999999984E-2</v>
      </c>
      <c r="N17" s="479"/>
      <c r="O17" s="479"/>
      <c r="P17" s="480"/>
    </row>
    <row r="18" spans="2:16" ht="41.25" customHeight="1" x14ac:dyDescent="0.2">
      <c r="B18" s="906"/>
      <c r="C18" s="906"/>
      <c r="D18" s="474">
        <v>0.13500000000000001</v>
      </c>
      <c r="E18" s="474">
        <v>0.126</v>
      </c>
      <c r="F18" s="478">
        <f>E18-D18</f>
        <v>-9.000000000000008E-3</v>
      </c>
      <c r="I18" s="473" t="s">
        <v>745</v>
      </c>
      <c r="J18" s="474">
        <v>0.111</v>
      </c>
      <c r="K18" s="474">
        <v>0.17799999999999999</v>
      </c>
      <c r="L18" s="481">
        <f>K18-J18</f>
        <v>6.699999999999999E-2</v>
      </c>
      <c r="P18" s="220"/>
    </row>
    <row r="19" spans="2:16" ht="26.25" customHeight="1" x14ac:dyDescent="0.2">
      <c r="B19" s="472"/>
      <c r="C19" s="472"/>
      <c r="D19" s="474"/>
      <c r="E19" s="474"/>
      <c r="F19" s="478"/>
      <c r="I19" s="473" t="s">
        <v>746</v>
      </c>
      <c r="J19" s="474"/>
      <c r="K19" s="474">
        <v>0.29299999999999998</v>
      </c>
      <c r="L19" s="475" t="s">
        <v>742</v>
      </c>
      <c r="P19" s="220"/>
    </row>
    <row r="20" spans="2:16" ht="26.25" customHeight="1" x14ac:dyDescent="0.2">
      <c r="I20" s="473" t="s">
        <v>747</v>
      </c>
      <c r="J20" s="474">
        <v>7.1999999999999995E-2</v>
      </c>
      <c r="K20" s="474">
        <v>8.3000000000000004E-2</v>
      </c>
      <c r="L20" s="481">
        <f>K20-J20</f>
        <v>1.100000000000001E-2</v>
      </c>
      <c r="N20" s="479"/>
      <c r="O20" s="479"/>
      <c r="P20" s="220"/>
    </row>
    <row r="21" spans="2:16" ht="18" customHeight="1" x14ac:dyDescent="0.2">
      <c r="I21" s="417"/>
      <c r="P21" s="220"/>
    </row>
    <row r="22" spans="2:16" ht="18" customHeight="1" x14ac:dyDescent="0.2">
      <c r="I22" s="377" t="s">
        <v>748</v>
      </c>
      <c r="J22" s="482"/>
      <c r="N22" s="479"/>
      <c r="O22" s="479"/>
      <c r="P22" s="479"/>
    </row>
    <row r="23" spans="2:16" ht="18" customHeight="1" x14ac:dyDescent="0.2">
      <c r="P23" s="220"/>
    </row>
    <row r="24" spans="2:16" ht="18" customHeight="1" x14ac:dyDescent="0.2">
      <c r="N24" s="479"/>
      <c r="O24" s="479"/>
      <c r="P24" s="220"/>
    </row>
    <row r="25" spans="2:16" ht="18" customHeight="1" x14ac:dyDescent="0.2">
      <c r="B25" s="318" t="s">
        <v>749</v>
      </c>
      <c r="M25" s="220"/>
      <c r="N25" s="220"/>
      <c r="O25" s="220"/>
      <c r="P25" s="220"/>
    </row>
    <row r="26" spans="2:16" x14ac:dyDescent="0.2">
      <c r="M26" s="220"/>
      <c r="N26" s="220"/>
      <c r="O26" s="220"/>
      <c r="P26" s="220"/>
    </row>
    <row r="27" spans="2:16" x14ac:dyDescent="0.2">
      <c r="M27" s="220"/>
      <c r="N27" s="220"/>
      <c r="O27" s="220"/>
      <c r="P27" s="220"/>
    </row>
    <row r="28" spans="2:16" ht="15" customHeight="1" x14ac:dyDescent="0.2">
      <c r="M28" s="220"/>
      <c r="N28" s="220"/>
      <c r="O28" s="220"/>
      <c r="P28" s="220"/>
    </row>
    <row r="29" spans="2:16" ht="15" customHeight="1" x14ac:dyDescent="0.2">
      <c r="M29" s="220"/>
      <c r="N29" s="220"/>
      <c r="O29" s="220"/>
      <c r="P29" s="220"/>
    </row>
    <row r="30" spans="2:16" ht="15" customHeight="1" x14ac:dyDescent="0.2">
      <c r="B30" s="710" t="s">
        <v>750</v>
      </c>
      <c r="C30" s="907" t="s">
        <v>131</v>
      </c>
      <c r="D30" s="710" t="s">
        <v>117</v>
      </c>
      <c r="E30" s="700" t="s">
        <v>751</v>
      </c>
      <c r="F30" s="710" t="s">
        <v>752</v>
      </c>
      <c r="G30" s="907" t="s">
        <v>753</v>
      </c>
      <c r="H30" s="907" t="s">
        <v>754</v>
      </c>
      <c r="M30" s="220"/>
      <c r="N30" s="220"/>
      <c r="O30" s="220"/>
      <c r="P30" s="220"/>
    </row>
    <row r="31" spans="2:16" ht="15" customHeight="1" thickBot="1" x14ac:dyDescent="0.25">
      <c r="B31" s="711"/>
      <c r="C31" s="908"/>
      <c r="D31" s="711"/>
      <c r="E31" s="799"/>
      <c r="F31" s="711"/>
      <c r="G31" s="908"/>
      <c r="H31" s="908"/>
      <c r="M31" s="220"/>
      <c r="N31" s="220"/>
      <c r="O31" s="220"/>
      <c r="P31" s="220"/>
    </row>
    <row r="32" spans="2:16" ht="15" x14ac:dyDescent="0.2">
      <c r="B32" s="484">
        <v>2018</v>
      </c>
      <c r="C32" s="483">
        <v>0.152</v>
      </c>
      <c r="D32" s="483">
        <v>0.152</v>
      </c>
      <c r="E32" s="483">
        <v>0.128</v>
      </c>
      <c r="F32" s="483">
        <v>0.115</v>
      </c>
      <c r="G32" s="483">
        <v>0.10299999999999999</v>
      </c>
      <c r="H32" s="483">
        <v>0.13500000000000001</v>
      </c>
      <c r="M32" s="220"/>
      <c r="N32" s="220"/>
      <c r="O32" s="220"/>
      <c r="P32" s="220"/>
    </row>
    <row r="33" spans="2:16" ht="15" x14ac:dyDescent="0.2">
      <c r="B33" s="485">
        <v>2020</v>
      </c>
      <c r="C33" s="374">
        <v>8.4000000000000005E-2</v>
      </c>
      <c r="D33" s="374">
        <v>9.0999999999999998E-2</v>
      </c>
      <c r="E33" s="374">
        <v>0.223</v>
      </c>
      <c r="F33" s="374">
        <v>0.127</v>
      </c>
      <c r="G33" s="374">
        <v>0.251</v>
      </c>
      <c r="H33" s="374">
        <v>0.126</v>
      </c>
      <c r="M33" s="220"/>
      <c r="N33" s="220"/>
      <c r="O33" s="220"/>
      <c r="P33" s="220"/>
    </row>
    <row r="34" spans="2:16" x14ac:dyDescent="0.2">
      <c r="B34" s="318" t="s">
        <v>755</v>
      </c>
      <c r="M34" s="220"/>
      <c r="N34" s="220"/>
      <c r="O34" s="220"/>
      <c r="P34" s="220"/>
    </row>
    <row r="35" spans="2:16" x14ac:dyDescent="0.2">
      <c r="B35" s="318"/>
      <c r="M35" s="220"/>
      <c r="N35" s="220"/>
      <c r="O35" s="220"/>
      <c r="P35" s="220"/>
    </row>
    <row r="36" spans="2:16" ht="22.5" customHeight="1" x14ac:dyDescent="0.2">
      <c r="B36" s="717" t="s">
        <v>756</v>
      </c>
      <c r="C36" s="717"/>
      <c r="D36" s="717"/>
      <c r="E36" s="717"/>
      <c r="F36" s="717"/>
      <c r="G36" s="717"/>
      <c r="H36" s="717"/>
      <c r="M36" s="220"/>
      <c r="N36" s="220"/>
      <c r="O36" s="220"/>
      <c r="P36" s="220"/>
    </row>
    <row r="37" spans="2:16" ht="22.5" customHeight="1" x14ac:dyDescent="0.2">
      <c r="B37" s="717"/>
      <c r="C37" s="717"/>
      <c r="D37" s="717"/>
      <c r="E37" s="717"/>
      <c r="F37" s="717"/>
      <c r="G37" s="717"/>
      <c r="H37" s="717"/>
      <c r="M37" s="220"/>
      <c r="N37" s="220"/>
      <c r="O37" s="220"/>
      <c r="P37" s="220"/>
    </row>
    <row r="38" spans="2:16" ht="22.5" customHeight="1" x14ac:dyDescent="0.2">
      <c r="B38" s="717"/>
      <c r="C38" s="717"/>
      <c r="D38" s="717"/>
      <c r="E38" s="717"/>
      <c r="F38" s="717"/>
      <c r="G38" s="717"/>
      <c r="H38" s="717"/>
      <c r="M38" s="220"/>
      <c r="N38" s="220"/>
      <c r="O38" s="220"/>
      <c r="P38" s="220"/>
    </row>
    <row r="39" spans="2:16" ht="22.5" customHeight="1" x14ac:dyDescent="0.2">
      <c r="B39" s="717"/>
      <c r="C39" s="717"/>
      <c r="D39" s="717"/>
      <c r="E39" s="717"/>
      <c r="F39" s="717"/>
      <c r="G39" s="717"/>
      <c r="H39" s="717"/>
      <c r="M39" s="220"/>
      <c r="N39" s="220"/>
      <c r="O39" s="220"/>
      <c r="P39" s="220"/>
    </row>
    <row r="40" spans="2:16" ht="22.5" customHeight="1" x14ac:dyDescent="0.2">
      <c r="B40" s="717"/>
      <c r="C40" s="717"/>
      <c r="D40" s="717"/>
      <c r="E40" s="717"/>
      <c r="F40" s="717"/>
      <c r="G40" s="717"/>
      <c r="H40" s="717"/>
    </row>
    <row r="41" spans="2:16" ht="22.5" customHeight="1" x14ac:dyDescent="0.2">
      <c r="B41" s="717"/>
      <c r="C41" s="717"/>
      <c r="D41" s="717"/>
      <c r="E41" s="717"/>
      <c r="F41" s="717"/>
      <c r="G41" s="717"/>
      <c r="H41" s="717"/>
    </row>
    <row r="42" spans="2:16" ht="22.5" customHeight="1" x14ac:dyDescent="0.2">
      <c r="B42" s="717"/>
      <c r="C42" s="717"/>
      <c r="D42" s="717"/>
      <c r="E42" s="717"/>
      <c r="F42" s="717"/>
      <c r="G42" s="717"/>
      <c r="H42" s="717"/>
    </row>
    <row r="43" spans="2:16" ht="22.5" customHeight="1" x14ac:dyDescent="0.2">
      <c r="B43" s="717"/>
      <c r="C43" s="717"/>
      <c r="D43" s="717"/>
      <c r="E43" s="717"/>
      <c r="F43" s="717"/>
      <c r="G43" s="717"/>
      <c r="H43" s="717"/>
    </row>
    <row r="44" spans="2:16" ht="22.5" customHeight="1" x14ac:dyDescent="0.2">
      <c r="B44" s="717"/>
      <c r="C44" s="717"/>
      <c r="D44" s="717"/>
      <c r="E44" s="717"/>
      <c r="F44" s="717"/>
      <c r="G44" s="717"/>
      <c r="H44" s="717"/>
    </row>
    <row r="45" spans="2:16" ht="22.5" customHeight="1" x14ac:dyDescent="0.2">
      <c r="B45" s="717"/>
      <c r="C45" s="717"/>
      <c r="D45" s="717"/>
      <c r="E45" s="717"/>
      <c r="F45" s="717"/>
      <c r="G45" s="717"/>
      <c r="H45" s="717"/>
    </row>
    <row r="46" spans="2:16" ht="15" customHeight="1" x14ac:dyDescent="0.2"/>
    <row r="47" spans="2:16" ht="15" customHeight="1" x14ac:dyDescent="0.2"/>
    <row r="48" spans="2:16" ht="27.75" customHeight="1" x14ac:dyDescent="0.2">
      <c r="B48" s="710" t="s">
        <v>757</v>
      </c>
      <c r="C48" s="710" t="s">
        <v>758</v>
      </c>
      <c r="D48" s="710" t="s">
        <v>759</v>
      </c>
      <c r="E48" s="710" t="s">
        <v>760</v>
      </c>
      <c r="F48" s="710" t="s">
        <v>761</v>
      </c>
      <c r="G48" s="710" t="s">
        <v>754</v>
      </c>
    </row>
    <row r="49" spans="2:7" ht="27.75" customHeight="1" thickBot="1" x14ac:dyDescent="0.25">
      <c r="B49" s="711"/>
      <c r="C49" s="711"/>
      <c r="D49" s="711"/>
      <c r="E49" s="711"/>
      <c r="F49" s="711"/>
      <c r="G49" s="711"/>
    </row>
    <row r="50" spans="2:7" ht="15" x14ac:dyDescent="0.2">
      <c r="B50" s="484">
        <v>2018</v>
      </c>
      <c r="C50" s="483">
        <v>0.24099999999999999</v>
      </c>
      <c r="D50" s="483">
        <v>0.17599999999999999</v>
      </c>
      <c r="E50" s="483">
        <v>0.122</v>
      </c>
      <c r="F50" s="483">
        <v>0.108</v>
      </c>
      <c r="G50" s="483">
        <v>0.13500000000000001</v>
      </c>
    </row>
    <row r="51" spans="2:7" ht="15" x14ac:dyDescent="0.2">
      <c r="B51" s="452">
        <v>2020</v>
      </c>
      <c r="C51" s="486">
        <v>0.25800000000000001</v>
      </c>
      <c r="D51" s="486">
        <v>0.24199999999999999</v>
      </c>
      <c r="E51" s="486">
        <v>0.11799999999999999</v>
      </c>
      <c r="F51" s="486">
        <v>9.7000000000000003E-2</v>
      </c>
      <c r="G51" s="486">
        <v>0.126</v>
      </c>
    </row>
    <row r="52" spans="2:7" x14ac:dyDescent="0.2">
      <c r="B52" s="318" t="s">
        <v>755</v>
      </c>
    </row>
    <row r="57" spans="2:7" ht="14.25" customHeight="1" x14ac:dyDescent="0.2">
      <c r="B57" s="710" t="s">
        <v>762</v>
      </c>
      <c r="C57" s="710" t="s">
        <v>758</v>
      </c>
      <c r="D57" s="710" t="s">
        <v>759</v>
      </c>
      <c r="E57" s="710" t="s">
        <v>760</v>
      </c>
      <c r="F57" s="710" t="s">
        <v>761</v>
      </c>
      <c r="G57" s="710" t="s">
        <v>754</v>
      </c>
    </row>
    <row r="58" spans="2:7" ht="14.25" customHeight="1" thickBot="1" x14ac:dyDescent="0.25">
      <c r="B58" s="711"/>
      <c r="C58" s="711"/>
      <c r="D58" s="711"/>
      <c r="E58" s="711"/>
      <c r="F58" s="711"/>
      <c r="G58" s="711"/>
    </row>
    <row r="59" spans="2:7" ht="15" x14ac:dyDescent="0.2">
      <c r="B59" s="484">
        <v>2018</v>
      </c>
      <c r="C59" s="483">
        <v>0.21299999999999999</v>
      </c>
      <c r="D59" s="483">
        <v>0.311</v>
      </c>
      <c r="E59" s="483">
        <v>0.46</v>
      </c>
      <c r="F59" s="483">
        <v>0.53300000000000003</v>
      </c>
      <c r="G59" s="483">
        <v>0.224</v>
      </c>
    </row>
    <row r="60" spans="2:7" ht="15" x14ac:dyDescent="0.2">
      <c r="B60" s="452">
        <v>2020</v>
      </c>
      <c r="C60" s="486">
        <v>0.54900000000000004</v>
      </c>
      <c r="D60" s="486">
        <v>0.65800000000000003</v>
      </c>
      <c r="E60" s="486">
        <v>0.70699999999999996</v>
      </c>
      <c r="F60" s="486">
        <v>0.55300000000000005</v>
      </c>
      <c r="G60" s="486">
        <v>0.56000000000000005</v>
      </c>
    </row>
    <row r="61" spans="2:7" x14ac:dyDescent="0.2">
      <c r="B61" s="318" t="s">
        <v>755</v>
      </c>
    </row>
    <row r="66" spans="2:18" ht="15" customHeight="1" x14ac:dyDescent="0.2">
      <c r="B66" s="710" t="s">
        <v>763</v>
      </c>
      <c r="C66" s="710" t="s">
        <v>753</v>
      </c>
      <c r="D66" s="710" t="s">
        <v>117</v>
      </c>
      <c r="E66" s="710" t="s">
        <v>131</v>
      </c>
      <c r="F66" s="710" t="s">
        <v>751</v>
      </c>
      <c r="G66" s="710" t="s">
        <v>752</v>
      </c>
      <c r="H66" s="710" t="s">
        <v>764</v>
      </c>
      <c r="I66" s="710" t="s">
        <v>754</v>
      </c>
    </row>
    <row r="67" spans="2:18" ht="15" customHeight="1" thickBot="1" x14ac:dyDescent="0.25">
      <c r="B67" s="711"/>
      <c r="C67" s="711"/>
      <c r="D67" s="711"/>
      <c r="E67" s="711"/>
      <c r="F67" s="711"/>
      <c r="G67" s="711"/>
      <c r="H67" s="711"/>
      <c r="I67" s="711"/>
      <c r="L67" s="281"/>
      <c r="M67" s="281"/>
      <c r="N67" s="281"/>
    </row>
    <row r="68" spans="2:18" ht="15" x14ac:dyDescent="0.2">
      <c r="B68" s="484">
        <v>2018</v>
      </c>
      <c r="C68" s="483">
        <v>0.155</v>
      </c>
      <c r="D68" s="483">
        <v>0.189</v>
      </c>
      <c r="E68" s="483">
        <v>0.25800000000000001</v>
      </c>
      <c r="F68" s="483">
        <v>0.26800000000000002</v>
      </c>
      <c r="G68" s="483">
        <v>0.27400000000000002</v>
      </c>
      <c r="H68" s="483">
        <v>0.48</v>
      </c>
      <c r="I68" s="483">
        <v>0.224</v>
      </c>
      <c r="K68" s="281"/>
      <c r="L68" s="281"/>
      <c r="M68" s="281"/>
      <c r="N68" s="281"/>
    </row>
    <row r="69" spans="2:18" ht="16.5" customHeight="1" x14ac:dyDescent="0.2">
      <c r="B69" s="452">
        <v>2020</v>
      </c>
      <c r="C69" s="486">
        <v>0.373</v>
      </c>
      <c r="D69" s="486">
        <v>0.55000000000000004</v>
      </c>
      <c r="E69" s="486">
        <v>0.51</v>
      </c>
      <c r="F69" s="486">
        <v>0.59599999999999997</v>
      </c>
      <c r="G69" s="486">
        <v>0.58599999999999997</v>
      </c>
      <c r="H69" s="486">
        <v>0.6</v>
      </c>
      <c r="I69" s="486">
        <v>0.56000000000000005</v>
      </c>
      <c r="J69" s="281"/>
      <c r="K69" s="281"/>
      <c r="L69" s="281"/>
      <c r="M69" s="281"/>
      <c r="N69" s="281"/>
      <c r="O69" s="281"/>
      <c r="P69" s="281"/>
    </row>
    <row r="70" spans="2:18" x14ac:dyDescent="0.2">
      <c r="B70" s="318" t="s">
        <v>755</v>
      </c>
      <c r="I70" s="281"/>
      <c r="J70" s="281"/>
      <c r="K70" s="281"/>
      <c r="L70" s="281"/>
      <c r="M70" s="281"/>
      <c r="N70" s="281"/>
      <c r="O70" s="281"/>
      <c r="P70" s="281"/>
    </row>
    <row r="71" spans="2:18" x14ac:dyDescent="0.2">
      <c r="B71" s="318"/>
      <c r="I71" s="281"/>
      <c r="J71" s="281"/>
      <c r="K71" s="281"/>
      <c r="L71" s="281"/>
      <c r="M71" s="281"/>
      <c r="N71" s="281"/>
      <c r="O71" s="281"/>
      <c r="P71" s="281"/>
    </row>
    <row r="72" spans="2:18" x14ac:dyDescent="0.2">
      <c r="B72" s="318"/>
      <c r="I72" s="281"/>
      <c r="J72" s="281"/>
      <c r="K72" s="281"/>
      <c r="L72" s="281"/>
      <c r="M72" s="281"/>
      <c r="N72" s="281"/>
      <c r="O72" s="281"/>
      <c r="P72" s="281"/>
    </row>
    <row r="73" spans="2:18" x14ac:dyDescent="0.2">
      <c r="B73" s="318"/>
      <c r="I73" s="281"/>
      <c r="J73" s="281"/>
      <c r="K73" s="281"/>
      <c r="L73" s="281"/>
      <c r="M73" s="281"/>
      <c r="N73" s="281"/>
      <c r="O73" s="281"/>
      <c r="P73" s="281"/>
    </row>
    <row r="74" spans="2:18" x14ac:dyDescent="0.2">
      <c r="I74" s="281"/>
      <c r="J74" s="281"/>
      <c r="K74" s="281"/>
      <c r="L74" s="281"/>
      <c r="M74" s="281"/>
      <c r="N74" s="281"/>
      <c r="O74" s="281"/>
      <c r="P74" s="281"/>
    </row>
    <row r="75" spans="2:18" ht="16.5" customHeight="1" x14ac:dyDescent="0.2">
      <c r="I75" s="922" t="s">
        <v>765</v>
      </c>
      <c r="J75" s="923"/>
      <c r="K75" s="923"/>
      <c r="L75" s="923"/>
      <c r="M75" s="923"/>
      <c r="N75" s="923"/>
      <c r="O75" s="923"/>
      <c r="P75" s="923"/>
      <c r="Q75" s="923"/>
      <c r="R75" s="923"/>
    </row>
    <row r="76" spans="2:18" x14ac:dyDescent="0.2">
      <c r="I76" s="923"/>
      <c r="J76" s="923"/>
      <c r="K76" s="923"/>
      <c r="L76" s="923"/>
      <c r="M76" s="923"/>
      <c r="N76" s="923"/>
      <c r="O76" s="923"/>
      <c r="P76" s="923"/>
      <c r="Q76" s="923"/>
      <c r="R76" s="923"/>
    </row>
    <row r="77" spans="2:18" ht="15" customHeight="1" x14ac:dyDescent="0.2">
      <c r="B77" s="710" t="s">
        <v>766</v>
      </c>
      <c r="C77" s="710" t="s">
        <v>767</v>
      </c>
      <c r="D77" s="710" t="s">
        <v>768</v>
      </c>
      <c r="E77" s="710" t="s">
        <v>769</v>
      </c>
      <c r="F77" s="710" t="s">
        <v>770</v>
      </c>
      <c r="G77" s="710" t="s">
        <v>771</v>
      </c>
      <c r="I77" s="923"/>
      <c r="J77" s="923"/>
      <c r="K77" s="923"/>
      <c r="L77" s="923"/>
      <c r="M77" s="923"/>
      <c r="N77" s="923"/>
      <c r="O77" s="923"/>
      <c r="P77" s="923"/>
      <c r="Q77" s="923"/>
      <c r="R77" s="923"/>
    </row>
    <row r="78" spans="2:18" ht="14.25" customHeight="1" thickBot="1" x14ac:dyDescent="0.25">
      <c r="B78" s="711"/>
      <c r="C78" s="711"/>
      <c r="D78" s="711"/>
      <c r="E78" s="711"/>
      <c r="F78" s="711"/>
      <c r="G78" s="711"/>
      <c r="I78" s="923"/>
      <c r="J78" s="923"/>
      <c r="K78" s="923"/>
      <c r="L78" s="923"/>
      <c r="M78" s="923"/>
      <c r="N78" s="923"/>
      <c r="O78" s="923"/>
      <c r="P78" s="923"/>
      <c r="Q78" s="923"/>
      <c r="R78" s="923"/>
    </row>
    <row r="79" spans="2:18" ht="14.25" customHeight="1" x14ac:dyDescent="0.2">
      <c r="B79" s="484">
        <v>2018</v>
      </c>
      <c r="C79" s="483">
        <v>0.93600000000000005</v>
      </c>
      <c r="D79" s="483">
        <v>0.94699999999999995</v>
      </c>
      <c r="E79" s="483">
        <v>0.94099999999999995</v>
      </c>
      <c r="F79" s="483">
        <v>0.90400000000000003</v>
      </c>
      <c r="G79" s="483">
        <v>0.754</v>
      </c>
      <c r="I79" s="923"/>
      <c r="J79" s="923"/>
      <c r="K79" s="923"/>
      <c r="L79" s="923"/>
      <c r="M79" s="923"/>
      <c r="N79" s="923"/>
      <c r="O79" s="923"/>
      <c r="P79" s="923"/>
      <c r="Q79" s="923"/>
      <c r="R79" s="923"/>
    </row>
    <row r="80" spans="2:18" ht="15" x14ac:dyDescent="0.2">
      <c r="B80" s="452">
        <v>2020</v>
      </c>
      <c r="C80" s="486">
        <v>0.92500000000000004</v>
      </c>
      <c r="D80" s="486">
        <v>0.93700000000000006</v>
      </c>
      <c r="E80" s="486">
        <v>0.90200000000000002</v>
      </c>
      <c r="F80" s="486">
        <v>0.95399999999999996</v>
      </c>
      <c r="G80" s="486">
        <v>0.746</v>
      </c>
      <c r="I80" s="923"/>
      <c r="J80" s="923"/>
      <c r="K80" s="923"/>
      <c r="L80" s="923"/>
      <c r="M80" s="923"/>
      <c r="N80" s="923"/>
      <c r="O80" s="923"/>
      <c r="P80" s="923"/>
      <c r="Q80" s="923"/>
      <c r="R80" s="923"/>
    </row>
    <row r="82" spans="2:15" x14ac:dyDescent="0.2">
      <c r="I82" s="281"/>
      <c r="J82" s="281"/>
      <c r="K82" s="281"/>
      <c r="L82" s="281"/>
      <c r="M82" s="281"/>
      <c r="N82" s="281"/>
      <c r="O82" s="281"/>
    </row>
    <row r="83" spans="2:15" x14ac:dyDescent="0.2">
      <c r="I83" s="281"/>
      <c r="J83" s="281"/>
      <c r="K83" s="281"/>
      <c r="L83" s="281"/>
      <c r="M83" s="281"/>
      <c r="N83" s="281"/>
      <c r="O83" s="281"/>
    </row>
    <row r="84" spans="2:15" ht="18.75" customHeight="1" x14ac:dyDescent="0.2">
      <c r="B84" s="710" t="s">
        <v>772</v>
      </c>
      <c r="C84" s="710"/>
      <c r="D84" s="710">
        <v>2018</v>
      </c>
      <c r="E84" s="710">
        <v>2020</v>
      </c>
      <c r="I84" s="281"/>
      <c r="J84" s="281"/>
      <c r="K84" s="281"/>
      <c r="L84" s="281"/>
      <c r="M84" s="281"/>
      <c r="N84" s="281"/>
      <c r="O84" s="281"/>
    </row>
    <row r="85" spans="2:15" ht="18.75" customHeight="1" x14ac:dyDescent="0.2">
      <c r="B85" s="710"/>
      <c r="C85" s="710"/>
      <c r="D85" s="710"/>
      <c r="E85" s="710"/>
      <c r="I85" s="281"/>
      <c r="J85" s="281"/>
      <c r="K85" s="281"/>
      <c r="L85" s="281"/>
      <c r="M85" s="281"/>
      <c r="N85" s="281"/>
      <c r="O85" s="281"/>
    </row>
    <row r="86" spans="2:15" ht="18.75" customHeight="1" thickBot="1" x14ac:dyDescent="0.25">
      <c r="B86" s="711"/>
      <c r="C86" s="711"/>
      <c r="D86" s="711"/>
      <c r="E86" s="711"/>
      <c r="I86" s="281"/>
      <c r="J86" s="281"/>
      <c r="K86" s="281"/>
      <c r="L86" s="281"/>
      <c r="M86" s="281"/>
      <c r="N86" s="281"/>
      <c r="O86" s="281"/>
    </row>
    <row r="87" spans="2:15" ht="15" customHeight="1" x14ac:dyDescent="0.2">
      <c r="B87" s="924" t="s">
        <v>773</v>
      </c>
      <c r="C87" s="924"/>
      <c r="D87" s="483">
        <v>0.121</v>
      </c>
      <c r="E87" s="483" t="s">
        <v>506</v>
      </c>
      <c r="I87" s="281"/>
      <c r="J87" s="281"/>
      <c r="K87" s="281"/>
      <c r="L87" s="281"/>
      <c r="M87" s="281"/>
      <c r="N87" s="281"/>
      <c r="O87" s="281"/>
    </row>
    <row r="88" spans="2:15" ht="15" customHeight="1" x14ac:dyDescent="0.2">
      <c r="B88" s="924" t="s">
        <v>774</v>
      </c>
      <c r="C88" s="924"/>
      <c r="D88" s="486">
        <v>0.11700000000000001</v>
      </c>
      <c r="E88" s="486">
        <v>0.65800000000000003</v>
      </c>
      <c r="I88" s="281"/>
      <c r="J88" s="281"/>
      <c r="K88" s="281"/>
      <c r="L88" s="281"/>
      <c r="M88" s="281"/>
      <c r="N88" s="281"/>
      <c r="O88" s="281"/>
    </row>
    <row r="89" spans="2:15" ht="30" customHeight="1" x14ac:dyDescent="0.2">
      <c r="B89" s="924" t="s">
        <v>775</v>
      </c>
      <c r="C89" s="924"/>
      <c r="D89" s="486">
        <v>8.4000000000000005E-2</v>
      </c>
      <c r="E89" s="486">
        <v>0.42099999999999999</v>
      </c>
      <c r="I89" s="281"/>
      <c r="J89" s="281"/>
      <c r="K89" s="281"/>
      <c r="L89" s="281"/>
      <c r="M89" s="281"/>
      <c r="N89" s="281"/>
      <c r="O89" s="281"/>
    </row>
    <row r="90" spans="2:15" ht="15" customHeight="1" x14ac:dyDescent="0.2">
      <c r="B90" s="924" t="s">
        <v>776</v>
      </c>
      <c r="C90" s="924"/>
      <c r="D90" s="486">
        <v>5.8000000000000003E-2</v>
      </c>
      <c r="E90" s="486">
        <v>0.191</v>
      </c>
      <c r="I90" s="281"/>
      <c r="J90" s="281"/>
      <c r="K90" s="281"/>
      <c r="L90" s="281"/>
      <c r="M90" s="281"/>
      <c r="N90" s="281"/>
      <c r="O90" s="281"/>
    </row>
    <row r="91" spans="2:15" ht="15" customHeight="1" x14ac:dyDescent="0.2">
      <c r="B91" s="924" t="s">
        <v>777</v>
      </c>
      <c r="C91" s="924"/>
      <c r="D91" s="486">
        <v>5.6000000000000001E-2</v>
      </c>
      <c r="E91" s="486">
        <v>0.25800000000000001</v>
      </c>
      <c r="I91" s="281"/>
      <c r="J91" s="281"/>
      <c r="K91" s="281"/>
      <c r="L91" s="281"/>
      <c r="M91" s="281"/>
      <c r="N91" s="281"/>
      <c r="O91" s="281"/>
    </row>
    <row r="92" spans="2:15" ht="39" customHeight="1" x14ac:dyDescent="0.2">
      <c r="B92" s="924" t="s">
        <v>778</v>
      </c>
      <c r="C92" s="924"/>
      <c r="D92" s="486">
        <v>2.9000000000000001E-2</v>
      </c>
      <c r="E92" s="486" t="s">
        <v>506</v>
      </c>
      <c r="I92" s="281"/>
      <c r="J92" s="281"/>
      <c r="K92" s="281"/>
      <c r="L92" s="281"/>
      <c r="M92" s="281"/>
      <c r="N92" s="281"/>
      <c r="O92" s="281"/>
    </row>
    <row r="93" spans="2:15" ht="15" x14ac:dyDescent="0.2">
      <c r="B93" s="924" t="s">
        <v>779</v>
      </c>
      <c r="C93" s="924"/>
      <c r="D93" s="486">
        <v>1.9E-2</v>
      </c>
      <c r="E93" s="486">
        <v>0.151</v>
      </c>
      <c r="I93" s="281"/>
      <c r="J93" s="281"/>
      <c r="K93" s="281"/>
      <c r="L93" s="281"/>
      <c r="M93" s="281"/>
      <c r="N93" s="281"/>
      <c r="O93" s="281"/>
    </row>
    <row r="94" spans="2:15" ht="15" customHeight="1" x14ac:dyDescent="0.2">
      <c r="B94" s="924" t="s">
        <v>780</v>
      </c>
      <c r="C94" s="924"/>
      <c r="D94" s="486" t="s">
        <v>506</v>
      </c>
      <c r="E94" s="486">
        <v>0.189</v>
      </c>
      <c r="I94" s="281"/>
      <c r="J94" s="281"/>
      <c r="K94" s="281"/>
      <c r="L94" s="281"/>
      <c r="M94" s="281"/>
      <c r="N94" s="281"/>
      <c r="O94" s="281"/>
    </row>
    <row r="95" spans="2:15" ht="15" customHeight="1" x14ac:dyDescent="0.2">
      <c r="B95" s="924" t="s">
        <v>865</v>
      </c>
      <c r="C95" s="924"/>
      <c r="D95" s="486" t="s">
        <v>506</v>
      </c>
      <c r="E95" s="486">
        <v>5.3999999999999999E-2</v>
      </c>
      <c r="I95" s="281"/>
      <c r="J95" s="281"/>
      <c r="K95" s="281"/>
      <c r="L95" s="281"/>
      <c r="M95" s="281"/>
      <c r="N95" s="281"/>
      <c r="O95" s="281"/>
    </row>
    <row r="96" spans="2:15" ht="15" x14ac:dyDescent="0.2">
      <c r="B96" s="924" t="s">
        <v>180</v>
      </c>
      <c r="C96" s="924"/>
      <c r="D96" s="486" t="s">
        <v>506</v>
      </c>
      <c r="E96" s="486">
        <v>3.9E-2</v>
      </c>
      <c r="I96" s="281"/>
      <c r="J96" s="281"/>
      <c r="K96" s="281"/>
      <c r="L96" s="281"/>
      <c r="M96" s="281"/>
      <c r="N96" s="281"/>
      <c r="O96" s="281"/>
    </row>
    <row r="97" spans="2:15" x14ac:dyDescent="0.2">
      <c r="I97" s="281"/>
      <c r="J97" s="281"/>
      <c r="K97" s="281"/>
      <c r="L97" s="281"/>
      <c r="M97" s="281"/>
      <c r="N97" s="281"/>
      <c r="O97" s="281"/>
    </row>
    <row r="98" spans="2:15" x14ac:dyDescent="0.2">
      <c r="I98" s="281"/>
      <c r="J98" s="281"/>
      <c r="K98" s="281"/>
      <c r="L98" s="281"/>
      <c r="M98" s="281"/>
      <c r="N98" s="281"/>
      <c r="O98" s="281"/>
    </row>
    <row r="99" spans="2:15" x14ac:dyDescent="0.2">
      <c r="I99" s="281"/>
      <c r="J99" s="281"/>
      <c r="K99" s="281"/>
      <c r="L99" s="281"/>
      <c r="M99" s="281"/>
      <c r="N99" s="281"/>
      <c r="O99" s="281"/>
    </row>
    <row r="100" spans="2:15" x14ac:dyDescent="0.2">
      <c r="I100" s="281"/>
      <c r="J100" s="281"/>
      <c r="K100" s="281"/>
      <c r="L100" s="281"/>
      <c r="M100" s="281"/>
      <c r="N100" s="281"/>
      <c r="O100" s="281"/>
    </row>
    <row r="101" spans="2:15" x14ac:dyDescent="0.2">
      <c r="I101" s="281"/>
      <c r="J101" s="281"/>
      <c r="K101" s="281"/>
      <c r="L101" s="281"/>
      <c r="M101" s="281"/>
      <c r="N101" s="281"/>
      <c r="O101" s="281"/>
    </row>
    <row r="103" spans="2:15" x14ac:dyDescent="0.2">
      <c r="F103" s="246"/>
    </row>
    <row r="104" spans="2:15" ht="15" customHeight="1" x14ac:dyDescent="0.2">
      <c r="B104" s="710" t="s">
        <v>781</v>
      </c>
      <c r="C104" s="710"/>
      <c r="D104" s="710"/>
      <c r="E104" s="710" t="s">
        <v>782</v>
      </c>
      <c r="F104" s="710"/>
    </row>
    <row r="105" spans="2:15" ht="15" customHeight="1" thickBot="1" x14ac:dyDescent="0.25">
      <c r="B105" s="711"/>
      <c r="C105" s="711"/>
      <c r="D105" s="711"/>
      <c r="E105" s="487">
        <v>2018</v>
      </c>
      <c r="F105" s="487">
        <v>2020</v>
      </c>
    </row>
    <row r="106" spans="2:15" ht="24" customHeight="1" x14ac:dyDescent="0.2">
      <c r="B106" s="909" t="s">
        <v>783</v>
      </c>
      <c r="C106" s="909"/>
      <c r="D106" s="909"/>
      <c r="E106" s="486">
        <v>0.14499999999999999</v>
      </c>
      <c r="F106" s="486">
        <v>0.50800000000000001</v>
      </c>
    </row>
    <row r="107" spans="2:15" ht="24" customHeight="1" x14ac:dyDescent="0.2">
      <c r="B107" s="909" t="s">
        <v>784</v>
      </c>
      <c r="C107" s="909"/>
      <c r="D107" s="909"/>
      <c r="E107" s="486">
        <v>0.13400000000000001</v>
      </c>
      <c r="F107" s="486">
        <v>0.32</v>
      </c>
    </row>
    <row r="108" spans="2:15" ht="24" customHeight="1" x14ac:dyDescent="0.2">
      <c r="B108" s="909" t="s">
        <v>785</v>
      </c>
      <c r="C108" s="909"/>
      <c r="D108" s="909"/>
      <c r="E108" s="486">
        <v>0.122</v>
      </c>
      <c r="F108" s="486" t="s">
        <v>506</v>
      </c>
    </row>
    <row r="109" spans="2:15" ht="24" customHeight="1" x14ac:dyDescent="0.2">
      <c r="B109" s="909" t="s">
        <v>786</v>
      </c>
      <c r="C109" s="909"/>
      <c r="D109" s="909"/>
      <c r="E109" s="486">
        <v>7.9000000000000001E-2</v>
      </c>
      <c r="F109" s="486">
        <v>0.6</v>
      </c>
    </row>
    <row r="110" spans="2:15" ht="24" customHeight="1" x14ac:dyDescent="0.2">
      <c r="B110" s="909" t="s">
        <v>787</v>
      </c>
      <c r="C110" s="909"/>
      <c r="D110" s="909"/>
      <c r="E110" s="486">
        <v>7.1999999999999995E-2</v>
      </c>
      <c r="F110" s="486">
        <v>0.20699999999999999</v>
      </c>
    </row>
    <row r="111" spans="2:15" ht="37.5" customHeight="1" x14ac:dyDescent="0.2">
      <c r="B111" s="909" t="s">
        <v>788</v>
      </c>
      <c r="C111" s="909"/>
      <c r="D111" s="909"/>
      <c r="E111" s="486">
        <v>2.8000000000000001E-2</v>
      </c>
      <c r="F111" s="486">
        <v>0.42499999999999999</v>
      </c>
    </row>
    <row r="112" spans="2:15" ht="31.5" customHeight="1" x14ac:dyDescent="0.2">
      <c r="B112" s="909" t="s">
        <v>789</v>
      </c>
      <c r="C112" s="909"/>
      <c r="D112" s="909"/>
      <c r="E112" s="486">
        <v>2.4E-2</v>
      </c>
      <c r="F112" s="486">
        <v>0.35599999999999998</v>
      </c>
    </row>
    <row r="113" spans="2:6" ht="24" customHeight="1" x14ac:dyDescent="0.2">
      <c r="B113" s="909" t="s">
        <v>790</v>
      </c>
      <c r="C113" s="909"/>
      <c r="D113" s="909"/>
      <c r="E113" s="486">
        <v>2.1000000000000001E-2</v>
      </c>
      <c r="F113" s="486">
        <v>0.42</v>
      </c>
    </row>
    <row r="114" spans="2:6" ht="30" customHeight="1" x14ac:dyDescent="0.2">
      <c r="B114" s="909" t="s">
        <v>791</v>
      </c>
      <c r="C114" s="909"/>
      <c r="D114" s="909"/>
      <c r="E114" s="486">
        <v>1.4E-2</v>
      </c>
      <c r="F114" s="486">
        <v>0.38400000000000001</v>
      </c>
    </row>
    <row r="115" spans="2:6" ht="31.5" customHeight="1" x14ac:dyDescent="0.2">
      <c r="B115" s="909" t="s">
        <v>792</v>
      </c>
      <c r="C115" s="909"/>
      <c r="D115" s="909"/>
      <c r="E115" s="486">
        <v>1.0999999999999999E-2</v>
      </c>
      <c r="F115" s="486" t="s">
        <v>506</v>
      </c>
    </row>
    <row r="116" spans="2:6" ht="24" customHeight="1" x14ac:dyDescent="0.2">
      <c r="B116" s="909" t="s">
        <v>793</v>
      </c>
      <c r="C116" s="909"/>
      <c r="D116" s="909"/>
      <c r="E116" s="486">
        <v>0.64400000000000002</v>
      </c>
      <c r="F116" s="486" t="s">
        <v>506</v>
      </c>
    </row>
    <row r="117" spans="2:6" ht="24" customHeight="1" x14ac:dyDescent="0.2">
      <c r="B117" s="909" t="s">
        <v>794</v>
      </c>
      <c r="C117" s="909"/>
      <c r="D117" s="909"/>
      <c r="E117" s="486" t="s">
        <v>506</v>
      </c>
      <c r="F117" s="486">
        <v>0.66</v>
      </c>
    </row>
    <row r="118" spans="2:6" ht="37.5" customHeight="1" x14ac:dyDescent="0.2">
      <c r="B118" s="909" t="s">
        <v>795</v>
      </c>
      <c r="C118" s="909"/>
      <c r="D118" s="909"/>
      <c r="E118" s="486" t="s">
        <v>506</v>
      </c>
      <c r="F118" s="486">
        <v>0.249</v>
      </c>
    </row>
    <row r="119" spans="2:6" ht="24" customHeight="1" x14ac:dyDescent="0.2">
      <c r="B119" s="909" t="s">
        <v>796</v>
      </c>
      <c r="C119" s="909"/>
      <c r="D119" s="909"/>
      <c r="E119" s="486" t="s">
        <v>506</v>
      </c>
      <c r="F119" s="486">
        <v>0.58699999999999997</v>
      </c>
    </row>
    <row r="120" spans="2:6" ht="24" customHeight="1" x14ac:dyDescent="0.2">
      <c r="B120" s="909" t="s">
        <v>797</v>
      </c>
      <c r="C120" s="909"/>
      <c r="D120" s="909"/>
      <c r="E120" s="486" t="s">
        <v>506</v>
      </c>
      <c r="F120" s="486">
        <v>0.184</v>
      </c>
    </row>
    <row r="121" spans="2:6" ht="24" customHeight="1" x14ac:dyDescent="0.2">
      <c r="B121" s="909" t="s">
        <v>798</v>
      </c>
      <c r="C121" s="909"/>
      <c r="D121" s="909"/>
      <c r="E121" s="486" t="s">
        <v>506</v>
      </c>
      <c r="F121" s="486">
        <v>9.1999999999999998E-2</v>
      </c>
    </row>
    <row r="122" spans="2:6" ht="24" customHeight="1" x14ac:dyDescent="0.2">
      <c r="B122" s="909" t="s">
        <v>799</v>
      </c>
      <c r="C122" s="909"/>
      <c r="D122" s="909"/>
      <c r="E122" s="486" t="s">
        <v>506</v>
      </c>
      <c r="F122" s="486">
        <v>8.7999999999999995E-2</v>
      </c>
    </row>
    <row r="123" spans="2:6" ht="24" customHeight="1" x14ac:dyDescent="0.2">
      <c r="B123" s="909" t="s">
        <v>800</v>
      </c>
      <c r="C123" s="909"/>
      <c r="D123" s="909"/>
      <c r="E123" s="486" t="s">
        <v>506</v>
      </c>
      <c r="F123" s="486">
        <v>6.4000000000000001E-2</v>
      </c>
    </row>
    <row r="124" spans="2:6" ht="24" customHeight="1" x14ac:dyDescent="0.2">
      <c r="B124" s="909" t="s">
        <v>801</v>
      </c>
      <c r="C124" s="909"/>
      <c r="D124" s="909"/>
      <c r="E124" s="486" t="s">
        <v>506</v>
      </c>
      <c r="F124" s="486">
        <v>5.8999999999999997E-2</v>
      </c>
    </row>
    <row r="125" spans="2:6" ht="24" customHeight="1" x14ac:dyDescent="0.2">
      <c r="B125" s="909" t="s">
        <v>802</v>
      </c>
      <c r="C125" s="909"/>
      <c r="D125" s="909"/>
      <c r="E125" s="486" t="s">
        <v>506</v>
      </c>
      <c r="F125" s="486">
        <v>3.2000000000000001E-2</v>
      </c>
    </row>
    <row r="126" spans="2:6" x14ac:dyDescent="0.2">
      <c r="B126" s="318" t="s">
        <v>755</v>
      </c>
    </row>
    <row r="133" spans="2:6" ht="33" customHeight="1" thickBot="1" x14ac:dyDescent="0.25">
      <c r="B133" s="711" t="s">
        <v>803</v>
      </c>
      <c r="C133" s="711"/>
      <c r="D133" s="711"/>
      <c r="E133" s="284">
        <v>2018</v>
      </c>
      <c r="F133" s="284">
        <v>2020</v>
      </c>
    </row>
    <row r="134" spans="2:6" ht="18" customHeight="1" x14ac:dyDescent="0.2">
      <c r="B134" s="909" t="s">
        <v>804</v>
      </c>
      <c r="C134" s="909"/>
      <c r="D134" s="909"/>
      <c r="E134" s="486">
        <v>0.44800000000000001</v>
      </c>
      <c r="F134" s="486">
        <v>0.434</v>
      </c>
    </row>
    <row r="135" spans="2:6" ht="18" customHeight="1" x14ac:dyDescent="0.2">
      <c r="B135" s="909" t="s">
        <v>805</v>
      </c>
      <c r="C135" s="909"/>
      <c r="D135" s="909"/>
      <c r="E135" s="486">
        <v>0.254</v>
      </c>
      <c r="F135" s="486">
        <v>0.19400000000000001</v>
      </c>
    </row>
    <row r="136" spans="2:6" ht="15" x14ac:dyDescent="0.2">
      <c r="B136" s="909" t="s">
        <v>806</v>
      </c>
      <c r="C136" s="909"/>
      <c r="D136" s="909"/>
      <c r="E136" s="486">
        <v>0.121</v>
      </c>
      <c r="F136" s="486">
        <v>0.35</v>
      </c>
    </row>
    <row r="137" spans="2:6" ht="18" customHeight="1" x14ac:dyDescent="0.2">
      <c r="B137" s="909" t="s">
        <v>783</v>
      </c>
      <c r="C137" s="909"/>
      <c r="D137" s="909"/>
      <c r="E137" s="486">
        <v>0.111</v>
      </c>
      <c r="F137" s="486">
        <v>0.58799999999999997</v>
      </c>
    </row>
    <row r="138" spans="2:6" ht="18" customHeight="1" x14ac:dyDescent="0.2">
      <c r="B138" s="909" t="s">
        <v>807</v>
      </c>
      <c r="C138" s="909"/>
      <c r="D138" s="909"/>
      <c r="E138" s="486">
        <v>0.111</v>
      </c>
      <c r="F138" s="486">
        <v>0.58799999999999997</v>
      </c>
    </row>
    <row r="139" spans="2:6" ht="18" customHeight="1" x14ac:dyDescent="0.2">
      <c r="B139" s="909" t="s">
        <v>808</v>
      </c>
      <c r="C139" s="909"/>
      <c r="D139" s="909"/>
      <c r="E139" s="486">
        <v>8.6999999999999994E-2</v>
      </c>
      <c r="F139" s="486">
        <v>0.49199999999999999</v>
      </c>
    </row>
    <row r="140" spans="2:6" ht="18" customHeight="1" x14ac:dyDescent="0.2">
      <c r="B140" s="909" t="s">
        <v>785</v>
      </c>
      <c r="C140" s="909"/>
      <c r="D140" s="909"/>
      <c r="E140" s="486">
        <v>7.9000000000000001E-2</v>
      </c>
      <c r="F140" s="486" t="s">
        <v>506</v>
      </c>
    </row>
    <row r="141" spans="2:6" ht="15" x14ac:dyDescent="0.2">
      <c r="B141" s="909" t="s">
        <v>728</v>
      </c>
      <c r="C141" s="909"/>
      <c r="D141" s="909"/>
      <c r="E141" s="486">
        <v>4.9000000000000002E-2</v>
      </c>
      <c r="F141" s="486">
        <v>0.94799999999999995</v>
      </c>
    </row>
    <row r="142" spans="2:6" ht="18" customHeight="1" x14ac:dyDescent="0.2">
      <c r="B142" s="909" t="s">
        <v>809</v>
      </c>
      <c r="C142" s="909"/>
      <c r="D142" s="909"/>
      <c r="E142" s="486">
        <v>4.7E-2</v>
      </c>
      <c r="F142" s="486">
        <v>0.86399999999999999</v>
      </c>
    </row>
    <row r="143" spans="2:6" ht="18" customHeight="1" x14ac:dyDescent="0.2">
      <c r="B143" s="909" t="s">
        <v>810</v>
      </c>
      <c r="C143" s="909"/>
      <c r="D143" s="909"/>
      <c r="E143" s="486">
        <v>2.9000000000000001E-2</v>
      </c>
      <c r="F143" s="486">
        <v>0.70399999999999996</v>
      </c>
    </row>
    <row r="144" spans="2:6" ht="18" customHeight="1" x14ac:dyDescent="0.2">
      <c r="B144" s="909" t="s">
        <v>811</v>
      </c>
      <c r="C144" s="909"/>
      <c r="D144" s="909"/>
      <c r="E144" s="486" t="s">
        <v>506</v>
      </c>
      <c r="F144" s="486">
        <v>0.89</v>
      </c>
    </row>
    <row r="145" spans="1:18" ht="18" customHeight="1" x14ac:dyDescent="0.2">
      <c r="B145" s="909" t="s">
        <v>812</v>
      </c>
      <c r="C145" s="909"/>
      <c r="D145" s="909"/>
      <c r="E145" s="486" t="s">
        <v>506</v>
      </c>
      <c r="F145" s="486">
        <v>0.88500000000000001</v>
      </c>
    </row>
    <row r="146" spans="1:18" ht="18" customHeight="1" x14ac:dyDescent="0.2">
      <c r="B146" s="909" t="s">
        <v>813</v>
      </c>
      <c r="C146" s="909"/>
      <c r="D146" s="909"/>
      <c r="E146" s="486" t="s">
        <v>506</v>
      </c>
      <c r="F146" s="486">
        <v>0.79900000000000004</v>
      </c>
    </row>
    <row r="147" spans="1:18" ht="33" customHeight="1" x14ac:dyDescent="0.2">
      <c r="B147" s="909" t="s">
        <v>814</v>
      </c>
      <c r="C147" s="909"/>
      <c r="D147" s="909"/>
      <c r="E147" s="486" t="s">
        <v>506</v>
      </c>
      <c r="F147" s="486">
        <v>0.70099999999999996</v>
      </c>
    </row>
    <row r="148" spans="1:18" ht="15" x14ac:dyDescent="0.2">
      <c r="B148" s="909" t="s">
        <v>815</v>
      </c>
      <c r="C148" s="909"/>
      <c r="D148" s="909"/>
      <c r="E148" s="486" t="s">
        <v>506</v>
      </c>
      <c r="F148" s="486">
        <v>1.7000000000000001E-2</v>
      </c>
    </row>
    <row r="149" spans="1:18" x14ac:dyDescent="0.2">
      <c r="B149" s="318" t="s">
        <v>755</v>
      </c>
    </row>
    <row r="155" spans="1:18" x14ac:dyDescent="0.2">
      <c r="A155" s="608"/>
      <c r="B155" s="608"/>
      <c r="C155" s="608"/>
      <c r="D155" s="608"/>
      <c r="E155" s="608"/>
      <c r="F155" s="608"/>
      <c r="G155" s="608"/>
      <c r="H155" s="608"/>
      <c r="I155" s="608"/>
      <c r="J155" s="608"/>
      <c r="K155" s="608"/>
      <c r="L155" s="608"/>
      <c r="M155" s="608"/>
      <c r="N155" s="608"/>
      <c r="O155" s="608"/>
      <c r="P155" s="608"/>
      <c r="Q155" s="608"/>
      <c r="R155" s="608"/>
    </row>
    <row r="156" spans="1:18" x14ac:dyDescent="0.2">
      <c r="A156" s="608"/>
      <c r="B156" s="608"/>
      <c r="C156" s="608"/>
      <c r="D156" s="608"/>
      <c r="E156" s="608"/>
      <c r="F156" s="608"/>
      <c r="G156" s="608"/>
      <c r="H156" s="608"/>
      <c r="I156" s="608"/>
      <c r="J156" s="608"/>
      <c r="K156" s="608"/>
      <c r="L156" s="608"/>
      <c r="M156" s="608"/>
      <c r="N156" s="608"/>
      <c r="O156" s="608"/>
      <c r="P156" s="608"/>
      <c r="Q156" s="608"/>
      <c r="R156" s="608"/>
    </row>
  </sheetData>
  <sheetProtection algorithmName="SHA-512" hashValue="Rl47TmdV7Iaglg34kuDHGWXYFGPZks58jG1CJQ9g/tNz18fjlC3KvHu+WZA6G5vg75V3X4zzYAmYuAayjDARqQ==" saltValue="MjCVlE1dxRlGVTAY04KB7g==" spinCount="100000" sheet="1" objects="1" scenarios="1"/>
  <mergeCells count="93">
    <mergeCell ref="F77:F78"/>
    <mergeCell ref="G77:G78"/>
    <mergeCell ref="A155:R156"/>
    <mergeCell ref="B117:D117"/>
    <mergeCell ref="B118:D118"/>
    <mergeCell ref="B119:D119"/>
    <mergeCell ref="B120:D120"/>
    <mergeCell ref="B121:D121"/>
    <mergeCell ref="B122:D122"/>
    <mergeCell ref="B123:D123"/>
    <mergeCell ref="B124:D124"/>
    <mergeCell ref="B125:D125"/>
    <mergeCell ref="B144:D144"/>
    <mergeCell ref="B142:D142"/>
    <mergeCell ref="B143:D143"/>
    <mergeCell ref="B136:D136"/>
    <mergeCell ref="B137:D137"/>
    <mergeCell ref="B140:D140"/>
    <mergeCell ref="B141:D141"/>
    <mergeCell ref="B139:D139"/>
    <mergeCell ref="B145:D145"/>
    <mergeCell ref="A1:R2"/>
    <mergeCell ref="B146:D146"/>
    <mergeCell ref="E104:F104"/>
    <mergeCell ref="B84:C86"/>
    <mergeCell ref="B109:D109"/>
    <mergeCell ref="B110:D110"/>
    <mergeCell ref="B111:D111"/>
    <mergeCell ref="B107:D107"/>
    <mergeCell ref="B108:D108"/>
    <mergeCell ref="B104:D105"/>
    <mergeCell ref="B87:C87"/>
    <mergeCell ref="B88:C88"/>
    <mergeCell ref="B89:C89"/>
    <mergeCell ref="B36:H45"/>
    <mergeCell ref="E84:E86"/>
    <mergeCell ref="B96:C96"/>
    <mergeCell ref="B147:D147"/>
    <mergeCell ref="B148:D148"/>
    <mergeCell ref="D84:D86"/>
    <mergeCell ref="B113:D113"/>
    <mergeCell ref="B134:D134"/>
    <mergeCell ref="B135:D135"/>
    <mergeCell ref="B133:D133"/>
    <mergeCell ref="B115:D115"/>
    <mergeCell ref="B116:D116"/>
    <mergeCell ref="B114:D114"/>
    <mergeCell ref="B90:C90"/>
    <mergeCell ref="B91:C91"/>
    <mergeCell ref="B92:C92"/>
    <mergeCell ref="B93:C93"/>
    <mergeCell ref="B138:D138"/>
    <mergeCell ref="B112:D112"/>
    <mergeCell ref="B94:C94"/>
    <mergeCell ref="B95:C95"/>
    <mergeCell ref="D57:D58"/>
    <mergeCell ref="E57:E58"/>
    <mergeCell ref="B77:B78"/>
    <mergeCell ref="C77:C78"/>
    <mergeCell ref="D77:D78"/>
    <mergeCell ref="E77:E78"/>
    <mergeCell ref="B106:D106"/>
    <mergeCell ref="B6:C8"/>
    <mergeCell ref="D6:P8"/>
    <mergeCell ref="C30:C31"/>
    <mergeCell ref="D30:D31"/>
    <mergeCell ref="E30:E31"/>
    <mergeCell ref="F30:F31"/>
    <mergeCell ref="B30:B31"/>
    <mergeCell ref="B48:B49"/>
    <mergeCell ref="D9:P10"/>
    <mergeCell ref="I14:L14"/>
    <mergeCell ref="B57:B58"/>
    <mergeCell ref="C57:C58"/>
    <mergeCell ref="I75:R80"/>
    <mergeCell ref="G66:G67"/>
    <mergeCell ref="F57:F58"/>
    <mergeCell ref="B17:C18"/>
    <mergeCell ref="C66:C67"/>
    <mergeCell ref="E66:E67"/>
    <mergeCell ref="I66:I67"/>
    <mergeCell ref="H66:H67"/>
    <mergeCell ref="G57:G58"/>
    <mergeCell ref="B66:B67"/>
    <mergeCell ref="D66:D67"/>
    <mergeCell ref="F66:F67"/>
    <mergeCell ref="G30:G31"/>
    <mergeCell ref="H30:H31"/>
    <mergeCell ref="G48:G49"/>
    <mergeCell ref="C48:C49"/>
    <mergeCell ref="D48:D49"/>
    <mergeCell ref="E48:E49"/>
    <mergeCell ref="F48:F4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0"/>
  <sheetViews>
    <sheetView showGridLines="0" topLeftCell="A2" zoomScale="80" zoomScaleNormal="80" workbookViewId="0">
      <selection activeCell="B4" sqref="B4"/>
    </sheetView>
  </sheetViews>
  <sheetFormatPr baseColWidth="10" defaultColWidth="11.42578125" defaultRowHeight="14.25" x14ac:dyDescent="0.2"/>
  <cols>
    <col min="1" max="1" width="1.28515625" style="217" customWidth="1"/>
    <col min="2" max="2" width="28.7109375" style="217" customWidth="1"/>
    <col min="3" max="3" width="12.7109375" style="217" customWidth="1"/>
    <col min="4" max="4" width="16" style="217" customWidth="1"/>
    <col min="5" max="5" width="35.7109375" style="217" customWidth="1"/>
    <col min="6" max="6" width="13.28515625" style="217" customWidth="1"/>
    <col min="7" max="7" width="18" style="217" customWidth="1"/>
    <col min="8" max="8" width="14.5703125" style="217" customWidth="1"/>
    <col min="9" max="9" width="13.7109375" style="217" customWidth="1"/>
    <col min="10" max="10" width="2.7109375" style="217" customWidth="1"/>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608" t="s">
        <v>42</v>
      </c>
      <c r="B2" s="608"/>
      <c r="C2" s="608"/>
      <c r="D2" s="608"/>
      <c r="E2" s="608"/>
      <c r="F2" s="608"/>
      <c r="G2" s="608"/>
      <c r="H2" s="608"/>
      <c r="I2" s="608"/>
      <c r="J2" s="608"/>
      <c r="K2" s="608"/>
      <c r="L2" s="608"/>
      <c r="M2" s="608"/>
      <c r="N2" s="608"/>
      <c r="O2" s="608"/>
      <c r="P2" s="608"/>
      <c r="Q2" s="218"/>
    </row>
    <row r="3" spans="1:17" ht="15" customHeight="1" x14ac:dyDescent="0.2">
      <c r="A3" s="608"/>
      <c r="B3" s="608"/>
      <c r="C3" s="608"/>
      <c r="D3" s="608"/>
      <c r="E3" s="608"/>
      <c r="F3" s="608"/>
      <c r="G3" s="608"/>
      <c r="H3" s="608"/>
      <c r="I3" s="608"/>
      <c r="J3" s="608"/>
      <c r="K3" s="608"/>
      <c r="L3" s="608"/>
      <c r="M3" s="608"/>
      <c r="N3" s="608"/>
      <c r="O3" s="608"/>
      <c r="P3" s="608"/>
      <c r="Q3" s="218"/>
    </row>
    <row r="4" spans="1:17" x14ac:dyDescent="0.2">
      <c r="B4" s="219"/>
      <c r="J4" s="428" t="s">
        <v>4</v>
      </c>
      <c r="M4" s="428" t="s">
        <v>988</v>
      </c>
      <c r="N4" s="221"/>
    </row>
    <row r="5" spans="1:17" x14ac:dyDescent="0.2">
      <c r="N5" s="220"/>
    </row>
    <row r="6" spans="1:17" x14ac:dyDescent="0.2">
      <c r="L6" s="220"/>
      <c r="N6" s="220"/>
    </row>
    <row r="7" spans="1:17" ht="15" customHeight="1" x14ac:dyDescent="0.2">
      <c r="L7" s="220"/>
      <c r="M7" s="222"/>
      <c r="N7" s="222"/>
      <c r="O7" s="222"/>
    </row>
    <row r="8" spans="1:17" ht="18.75" customHeight="1" x14ac:dyDescent="0.2">
      <c r="B8" s="622" t="s">
        <v>43</v>
      </c>
      <c r="C8" s="622"/>
      <c r="D8" s="622"/>
      <c r="E8" s="622"/>
      <c r="F8" s="622"/>
      <c r="G8" s="622"/>
      <c r="H8" s="622"/>
      <c r="I8" s="622"/>
      <c r="J8" s="222"/>
      <c r="K8" s="623" t="s">
        <v>1009</v>
      </c>
      <c r="L8" s="623"/>
      <c r="M8" s="623"/>
      <c r="N8" s="623"/>
      <c r="O8" s="623"/>
    </row>
    <row r="9" spans="1:17" ht="18.75" customHeight="1" x14ac:dyDescent="0.2">
      <c r="B9" s="622"/>
      <c r="C9" s="622"/>
      <c r="D9" s="622"/>
      <c r="E9" s="622"/>
      <c r="F9" s="622"/>
      <c r="G9" s="622"/>
      <c r="H9" s="622"/>
      <c r="I9" s="622"/>
      <c r="J9" s="222"/>
      <c r="K9" s="623"/>
      <c r="L9" s="623"/>
      <c r="M9" s="623"/>
      <c r="N9" s="623"/>
      <c r="O9" s="623"/>
    </row>
    <row r="10" spans="1:17" ht="15" customHeight="1" x14ac:dyDescent="0.2">
      <c r="B10" s="222"/>
      <c r="C10" s="222"/>
      <c r="D10" s="222"/>
      <c r="E10" s="222"/>
      <c r="F10" s="222"/>
      <c r="G10" s="222"/>
      <c r="H10" s="222"/>
      <c r="I10" s="222"/>
      <c r="J10" s="222"/>
      <c r="K10" s="623"/>
      <c r="L10" s="623"/>
      <c r="M10" s="623"/>
      <c r="N10" s="623"/>
      <c r="O10" s="623"/>
    </row>
    <row r="11" spans="1:17" ht="15" customHeight="1" x14ac:dyDescent="0.2">
      <c r="B11" s="222"/>
      <c r="K11" s="623"/>
      <c r="L11" s="623"/>
      <c r="M11" s="623"/>
      <c r="N11" s="623"/>
      <c r="O11" s="623"/>
    </row>
    <row r="12" spans="1:17" ht="15" customHeight="1" x14ac:dyDescent="0.2">
      <c r="B12" s="222"/>
      <c r="K12" s="623"/>
      <c r="L12" s="623"/>
      <c r="M12" s="623"/>
      <c r="N12" s="623"/>
      <c r="O12" s="623"/>
    </row>
    <row r="13" spans="1:17" ht="15" customHeight="1" x14ac:dyDescent="0.2">
      <c r="B13" s="222"/>
      <c r="K13" s="623"/>
      <c r="L13" s="623"/>
      <c r="M13" s="623"/>
      <c r="N13" s="623"/>
      <c r="O13" s="623"/>
    </row>
    <row r="14" spans="1:17" ht="15" customHeight="1" x14ac:dyDescent="0.2">
      <c r="B14" s="222"/>
      <c r="K14" s="623"/>
      <c r="L14" s="623"/>
      <c r="M14" s="623"/>
      <c r="N14" s="623"/>
      <c r="O14" s="623"/>
    </row>
    <row r="15" spans="1:17" ht="15" customHeight="1" x14ac:dyDescent="0.2">
      <c r="B15" s="222"/>
      <c r="K15" s="623"/>
      <c r="L15" s="623"/>
      <c r="M15" s="623"/>
      <c r="N15" s="623"/>
      <c r="O15" s="623"/>
    </row>
    <row r="16" spans="1:17" ht="15" customHeight="1" x14ac:dyDescent="0.2">
      <c r="B16" s="222"/>
      <c r="K16" s="623"/>
      <c r="L16" s="623"/>
      <c r="M16" s="623"/>
      <c r="N16" s="623"/>
      <c r="O16" s="623"/>
    </row>
    <row r="17" spans="2:17" ht="15" customHeight="1" x14ac:dyDescent="0.2">
      <c r="B17" s="222"/>
      <c r="K17" s="623"/>
      <c r="L17" s="623"/>
      <c r="M17" s="623"/>
      <c r="N17" s="623"/>
      <c r="O17" s="623"/>
    </row>
    <row r="18" spans="2:17" ht="15" customHeight="1" x14ac:dyDescent="0.2">
      <c r="B18" s="222"/>
      <c r="K18" s="623"/>
      <c r="L18" s="623"/>
      <c r="M18" s="623"/>
      <c r="N18" s="623"/>
      <c r="O18" s="623"/>
    </row>
    <row r="19" spans="2:17" ht="15" customHeight="1" x14ac:dyDescent="0.2">
      <c r="B19" s="222"/>
      <c r="K19" s="623"/>
      <c r="L19" s="623"/>
      <c r="M19" s="623"/>
      <c r="N19" s="623"/>
      <c r="O19" s="623"/>
    </row>
    <row r="20" spans="2:17" ht="15" customHeight="1" x14ac:dyDescent="0.2">
      <c r="B20" s="222"/>
      <c r="K20" s="623"/>
      <c r="L20" s="623"/>
      <c r="M20" s="623"/>
      <c r="N20" s="623"/>
      <c r="O20" s="623"/>
    </row>
    <row r="21" spans="2:17" ht="15" customHeight="1" x14ac:dyDescent="0.2">
      <c r="B21" s="222"/>
      <c r="K21" s="623"/>
      <c r="L21" s="623"/>
      <c r="M21" s="623"/>
      <c r="N21" s="623"/>
      <c r="O21" s="623"/>
    </row>
    <row r="22" spans="2:17" ht="15" customHeight="1" x14ac:dyDescent="0.2">
      <c r="K22" s="623"/>
      <c r="L22" s="623"/>
      <c r="M22" s="623"/>
      <c r="N22" s="623"/>
      <c r="O22" s="623"/>
    </row>
    <row r="23" spans="2:17" ht="15" customHeight="1" x14ac:dyDescent="0.2">
      <c r="K23" s="623"/>
      <c r="L23" s="623"/>
      <c r="M23" s="623"/>
      <c r="N23" s="623"/>
      <c r="O23" s="623"/>
    </row>
    <row r="24" spans="2:17" ht="15" customHeight="1" x14ac:dyDescent="0.2">
      <c r="B24" s="223"/>
      <c r="K24" s="623"/>
      <c r="L24" s="623"/>
      <c r="M24" s="623"/>
      <c r="N24" s="623"/>
      <c r="O24" s="623"/>
    </row>
    <row r="25" spans="2:17" ht="15" customHeight="1" x14ac:dyDescent="0.2">
      <c r="B25" s="223"/>
      <c r="K25" s="623"/>
      <c r="L25" s="623"/>
      <c r="M25" s="623"/>
      <c r="N25" s="623"/>
      <c r="O25" s="623"/>
    </row>
    <row r="26" spans="2:17" ht="15" customHeight="1" x14ac:dyDescent="0.2">
      <c r="K26" s="623"/>
      <c r="L26" s="623"/>
      <c r="M26" s="623"/>
      <c r="N26" s="623"/>
      <c r="O26" s="623"/>
      <c r="P26" s="224"/>
      <c r="Q26" s="225"/>
    </row>
    <row r="27" spans="2:17" ht="15" customHeight="1" x14ac:dyDescent="0.2">
      <c r="K27" s="623"/>
      <c r="L27" s="623"/>
      <c r="M27" s="623"/>
      <c r="N27" s="623"/>
      <c r="O27" s="623"/>
      <c r="P27" s="224"/>
      <c r="Q27" s="225"/>
    </row>
    <row r="28" spans="2:17" ht="15" customHeight="1" x14ac:dyDescent="0.2">
      <c r="K28" s="623"/>
      <c r="L28" s="623"/>
      <c r="M28" s="623"/>
      <c r="N28" s="623"/>
      <c r="O28" s="623"/>
      <c r="P28" s="224"/>
      <c r="Q28" s="225"/>
    </row>
    <row r="29" spans="2:17" ht="15" customHeight="1" x14ac:dyDescent="0.2">
      <c r="K29" s="623"/>
      <c r="L29" s="623"/>
      <c r="M29" s="623"/>
      <c r="N29" s="623"/>
      <c r="O29" s="623"/>
      <c r="P29" s="224"/>
      <c r="Q29" s="225"/>
    </row>
    <row r="30" spans="2:17" ht="15" customHeight="1" x14ac:dyDescent="0.2">
      <c r="K30" s="623"/>
      <c r="L30" s="623"/>
      <c r="M30" s="623"/>
      <c r="N30" s="623"/>
      <c r="O30" s="623"/>
      <c r="P30" s="224"/>
      <c r="Q30" s="225"/>
    </row>
    <row r="31" spans="2:17" ht="15" customHeight="1" x14ac:dyDescent="0.2">
      <c r="K31" s="623"/>
      <c r="L31" s="623"/>
      <c r="M31" s="623"/>
      <c r="N31" s="623"/>
      <c r="O31" s="623"/>
      <c r="P31" s="224"/>
      <c r="Q31" s="225"/>
    </row>
    <row r="32" spans="2:17" ht="15" customHeight="1" x14ac:dyDescent="0.2">
      <c r="J32" s="224"/>
      <c r="K32" s="623"/>
      <c r="L32" s="623"/>
      <c r="M32" s="623"/>
      <c r="N32" s="623"/>
      <c r="O32" s="623"/>
      <c r="P32" s="224"/>
      <c r="Q32" s="225"/>
    </row>
    <row r="33" spans="2:17" ht="16.5" customHeight="1" x14ac:dyDescent="0.2">
      <c r="B33" s="619" t="s">
        <v>986</v>
      </c>
      <c r="C33" s="621" t="s">
        <v>44</v>
      </c>
      <c r="D33" s="621" t="s">
        <v>45</v>
      </c>
      <c r="J33" s="224"/>
      <c r="K33" s="623"/>
      <c r="L33" s="623"/>
      <c r="M33" s="623"/>
      <c r="N33" s="623"/>
      <c r="O33" s="623"/>
      <c r="P33" s="224"/>
      <c r="Q33" s="225"/>
    </row>
    <row r="34" spans="2:17" ht="16.5" customHeight="1" thickBot="1" x14ac:dyDescent="0.25">
      <c r="B34" s="620"/>
      <c r="C34" s="620"/>
      <c r="D34" s="620"/>
      <c r="K34" s="623"/>
      <c r="L34" s="623"/>
      <c r="M34" s="623"/>
      <c r="N34" s="623"/>
      <c r="O34" s="623"/>
      <c r="P34" s="224"/>
      <c r="Q34" s="225"/>
    </row>
    <row r="35" spans="2:17" ht="25.5" customHeight="1" x14ac:dyDescent="0.2">
      <c r="B35" s="226" t="s">
        <v>46</v>
      </c>
      <c r="C35" s="227">
        <v>8.9999999999999993E-3</v>
      </c>
      <c r="D35" s="228"/>
      <c r="J35" s="224"/>
      <c r="K35" s="623"/>
      <c r="L35" s="623"/>
      <c r="M35" s="623"/>
      <c r="N35" s="623"/>
      <c r="O35" s="623"/>
      <c r="P35" s="224"/>
      <c r="Q35" s="225"/>
    </row>
    <row r="36" spans="2:17" ht="30.75" customHeight="1" x14ac:dyDescent="0.2">
      <c r="B36" s="229" t="s">
        <v>48</v>
      </c>
      <c r="C36" s="230">
        <v>4.0000000000000001E-3</v>
      </c>
      <c r="D36" s="230">
        <v>2E-3</v>
      </c>
      <c r="J36" s="224"/>
      <c r="K36" s="623"/>
      <c r="L36" s="623"/>
      <c r="M36" s="623"/>
      <c r="N36" s="623"/>
      <c r="O36" s="623"/>
      <c r="P36" s="224"/>
      <c r="Q36" s="225"/>
    </row>
    <row r="37" spans="2:17" ht="30.75" customHeight="1" x14ac:dyDescent="0.2">
      <c r="B37" s="229" t="s">
        <v>49</v>
      </c>
      <c r="C37" s="230">
        <v>2.5000000000000001E-2</v>
      </c>
      <c r="D37" s="230">
        <v>3.0000000000000001E-3</v>
      </c>
      <c r="K37" s="623"/>
      <c r="L37" s="623"/>
      <c r="M37" s="623"/>
      <c r="N37" s="623"/>
      <c r="O37" s="623"/>
      <c r="P37" s="224"/>
      <c r="Q37" s="225"/>
    </row>
    <row r="38" spans="2:17" ht="30.75" customHeight="1" x14ac:dyDescent="0.2">
      <c r="B38" s="229" t="s">
        <v>47</v>
      </c>
      <c r="C38" s="230">
        <v>1.7000000000000001E-2</v>
      </c>
      <c r="D38" s="230">
        <v>3.0000000000000001E-3</v>
      </c>
      <c r="K38" s="623"/>
      <c r="L38" s="623"/>
      <c r="M38" s="623"/>
      <c r="N38" s="623"/>
      <c r="O38" s="623"/>
      <c r="P38" s="224"/>
      <c r="Q38" s="225"/>
    </row>
    <row r="39" spans="2:17" ht="35.25" customHeight="1" x14ac:dyDescent="0.2">
      <c r="B39" s="229" t="s">
        <v>50</v>
      </c>
      <c r="C39" s="230">
        <v>1E-3</v>
      </c>
      <c r="D39" s="230">
        <v>0</v>
      </c>
      <c r="K39" s="623"/>
      <c r="L39" s="623"/>
      <c r="M39" s="623"/>
      <c r="N39" s="623"/>
      <c r="O39" s="623"/>
      <c r="P39" s="224"/>
      <c r="Q39" s="225"/>
    </row>
    <row r="40" spans="2:17" x14ac:dyDescent="0.2">
      <c r="B40" s="231" t="s">
        <v>10</v>
      </c>
      <c r="K40" s="224"/>
      <c r="L40" s="224"/>
      <c r="M40" s="224"/>
      <c r="N40" s="224"/>
      <c r="O40" s="224"/>
      <c r="P40" s="224"/>
      <c r="Q40" s="225"/>
    </row>
    <row r="41" spans="2:17" x14ac:dyDescent="0.2">
      <c r="K41" s="224"/>
      <c r="L41" s="224"/>
      <c r="M41" s="224"/>
      <c r="N41" s="224"/>
      <c r="O41" s="224"/>
      <c r="P41" s="224"/>
      <c r="Q41" s="225"/>
    </row>
    <row r="46" spans="2:17" ht="19.5" customHeight="1" x14ac:dyDescent="0.2">
      <c r="B46" s="607" t="s">
        <v>987</v>
      </c>
      <c r="C46" s="607"/>
      <c r="D46" s="607"/>
      <c r="E46" s="607"/>
      <c r="F46" s="624" t="s">
        <v>11</v>
      </c>
      <c r="G46" s="624" t="s">
        <v>12</v>
      </c>
    </row>
    <row r="47" spans="2:17" ht="15" customHeight="1" x14ac:dyDescent="0.2">
      <c r="B47" s="607"/>
      <c r="C47" s="607"/>
      <c r="D47" s="607"/>
      <c r="E47" s="607"/>
      <c r="F47" s="624"/>
      <c r="G47" s="624"/>
    </row>
    <row r="48" spans="2:17" ht="15.75" customHeight="1" thickBot="1" x14ac:dyDescent="0.25">
      <c r="B48" s="616"/>
      <c r="C48" s="616"/>
      <c r="D48" s="616"/>
      <c r="E48" s="616"/>
      <c r="F48" s="625"/>
      <c r="G48" s="625"/>
    </row>
    <row r="49" spans="2:7" ht="16.5" customHeight="1" x14ac:dyDescent="0.25">
      <c r="B49" s="618" t="s">
        <v>51</v>
      </c>
      <c r="C49" s="618"/>
      <c r="D49" s="618"/>
      <c r="E49" s="618"/>
      <c r="F49" s="232">
        <v>0.85247212705445463</v>
      </c>
      <c r="G49" s="232">
        <v>0.85247212705445963</v>
      </c>
    </row>
    <row r="50" spans="2:7" ht="16.5" customHeight="1" x14ac:dyDescent="0.25">
      <c r="B50" s="626" t="s">
        <v>52</v>
      </c>
      <c r="C50" s="626"/>
      <c r="D50" s="626"/>
      <c r="E50" s="626"/>
      <c r="F50" s="234">
        <v>1.6633931191432083</v>
      </c>
      <c r="G50" s="234">
        <v>0.30584172071502808</v>
      </c>
    </row>
    <row r="51" spans="2:7" ht="16.5" customHeight="1" x14ac:dyDescent="0.2">
      <c r="B51" s="606" t="s">
        <v>53</v>
      </c>
      <c r="C51" s="606" t="s">
        <v>53</v>
      </c>
      <c r="D51" s="606" t="s">
        <v>53</v>
      </c>
      <c r="E51" s="606" t="s">
        <v>53</v>
      </c>
      <c r="F51" s="234">
        <v>-1.9181623215020949</v>
      </c>
      <c r="G51" s="234">
        <v>-0.10176125138397513</v>
      </c>
    </row>
    <row r="52" spans="2:7" ht="16.5" customHeight="1" x14ac:dyDescent="0.2">
      <c r="B52" s="606" t="s">
        <v>54</v>
      </c>
      <c r="C52" s="606" t="s">
        <v>54</v>
      </c>
      <c r="D52" s="606" t="s">
        <v>54</v>
      </c>
      <c r="E52" s="606" t="s">
        <v>54</v>
      </c>
      <c r="F52" s="234">
        <v>3.1158795261808194</v>
      </c>
      <c r="G52" s="234">
        <v>0.40760297209900848</v>
      </c>
    </row>
    <row r="53" spans="2:7" ht="16.5" customHeight="1" x14ac:dyDescent="0.25">
      <c r="B53" s="626" t="s">
        <v>55</v>
      </c>
      <c r="C53" s="626" t="s">
        <v>55</v>
      </c>
      <c r="D53" s="626" t="s">
        <v>55</v>
      </c>
      <c r="E53" s="626" t="s">
        <v>55</v>
      </c>
      <c r="F53" s="233">
        <v>0.37105062013856127</v>
      </c>
      <c r="G53" s="233">
        <v>0.23828510815192458</v>
      </c>
    </row>
    <row r="54" spans="2:7" ht="16.5" customHeight="1" x14ac:dyDescent="0.2">
      <c r="B54" s="606" t="s">
        <v>56</v>
      </c>
      <c r="C54" s="606"/>
      <c r="D54" s="606"/>
      <c r="E54" s="606"/>
      <c r="F54" s="234">
        <v>0.46194993519767991</v>
      </c>
      <c r="G54" s="234">
        <v>7.3940237359687258E-2</v>
      </c>
    </row>
    <row r="55" spans="2:7" ht="16.5" customHeight="1" x14ac:dyDescent="0.2">
      <c r="B55" s="606" t="s">
        <v>15</v>
      </c>
      <c r="C55" s="606"/>
      <c r="D55" s="606"/>
      <c r="E55" s="606"/>
      <c r="F55" s="234">
        <v>2.7066253243219336</v>
      </c>
      <c r="G55" s="234">
        <v>0.21625881633426905</v>
      </c>
    </row>
    <row r="56" spans="2:7" ht="16.5" customHeight="1" x14ac:dyDescent="0.2">
      <c r="B56" s="606" t="s">
        <v>57</v>
      </c>
      <c r="C56" s="606"/>
      <c r="D56" s="606"/>
      <c r="E56" s="606"/>
      <c r="F56" s="234">
        <v>-14.83115630113933</v>
      </c>
      <c r="G56" s="234">
        <v>-0.20555302629727976</v>
      </c>
    </row>
    <row r="57" spans="2:7" x14ac:dyDescent="0.2">
      <c r="B57" s="606" t="s">
        <v>16</v>
      </c>
      <c r="C57" s="606"/>
      <c r="D57" s="606"/>
      <c r="E57" s="606"/>
      <c r="F57" s="234">
        <v>3.4271322756578968</v>
      </c>
      <c r="G57" s="234">
        <v>8.144455077314236E-2</v>
      </c>
    </row>
    <row r="58" spans="2:7" ht="45.75" customHeight="1" x14ac:dyDescent="0.2">
      <c r="B58" s="627" t="s">
        <v>58</v>
      </c>
      <c r="C58" s="627"/>
      <c r="D58" s="627"/>
      <c r="E58" s="627"/>
      <c r="F58" s="234">
        <v>-13.269928712985632</v>
      </c>
      <c r="G58" s="234">
        <v>-6.5773144467346098E-2</v>
      </c>
    </row>
    <row r="59" spans="2:7" ht="33" customHeight="1" x14ac:dyDescent="0.2">
      <c r="B59" s="627" t="s">
        <v>59</v>
      </c>
      <c r="C59" s="627"/>
      <c r="D59" s="627"/>
      <c r="E59" s="627"/>
      <c r="F59" s="234">
        <v>2.1936886108859142</v>
      </c>
      <c r="G59" s="234">
        <v>7.2280930019961902E-3</v>
      </c>
    </row>
    <row r="60" spans="2:7" ht="16.5" customHeight="1" x14ac:dyDescent="0.2">
      <c r="B60" s="627" t="s">
        <v>60</v>
      </c>
      <c r="C60" s="627"/>
      <c r="D60" s="627"/>
      <c r="E60" s="627"/>
      <c r="F60" s="234">
        <v>-9.4858875261921582</v>
      </c>
      <c r="G60" s="234">
        <v>-0.29550033335194437</v>
      </c>
    </row>
    <row r="61" spans="2:7" ht="16.5" customHeight="1" x14ac:dyDescent="0.2">
      <c r="B61" s="627" t="s">
        <v>61</v>
      </c>
      <c r="C61" s="627"/>
      <c r="D61" s="627"/>
      <c r="E61" s="627"/>
      <c r="F61" s="234">
        <v>7.961148156465427</v>
      </c>
      <c r="G61" s="234">
        <v>8.2213582315264461E-2</v>
      </c>
    </row>
    <row r="62" spans="2:7" ht="33" customHeight="1" x14ac:dyDescent="0.2">
      <c r="B62" s="627" t="s">
        <v>62</v>
      </c>
      <c r="C62" s="627"/>
      <c r="D62" s="627"/>
      <c r="E62" s="627"/>
      <c r="F62" s="234">
        <v>20.446934151573942</v>
      </c>
      <c r="G62" s="234">
        <v>0.78317377003875743</v>
      </c>
    </row>
    <row r="63" spans="2:7" ht="16.5" customHeight="1" x14ac:dyDescent="0.2">
      <c r="B63" s="627" t="s">
        <v>63</v>
      </c>
      <c r="C63" s="627"/>
      <c r="D63" s="627"/>
      <c r="E63" s="627"/>
      <c r="F63" s="234">
        <v>2.2072429385780623</v>
      </c>
      <c r="G63" s="234">
        <v>0.1804920737340594</v>
      </c>
    </row>
    <row r="64" spans="2:7" ht="33" customHeight="1" x14ac:dyDescent="0.2">
      <c r="B64" s="627" t="s">
        <v>64</v>
      </c>
      <c r="C64" s="627"/>
      <c r="D64" s="627"/>
      <c r="E64" s="627"/>
      <c r="F64" s="234">
        <v>-7.5096747224259275</v>
      </c>
      <c r="G64" s="234">
        <v>-0.20615230398102122</v>
      </c>
    </row>
    <row r="65" spans="1:16" x14ac:dyDescent="0.2">
      <c r="B65" s="627" t="s">
        <v>65</v>
      </c>
      <c r="C65" s="627"/>
      <c r="D65" s="627"/>
      <c r="E65" s="627"/>
      <c r="F65" s="234">
        <v>-7.1884183833313244</v>
      </c>
      <c r="G65" s="234">
        <v>-0.23770376877155658</v>
      </c>
    </row>
    <row r="66" spans="1:16" x14ac:dyDescent="0.2">
      <c r="B66" s="627" t="s">
        <v>66</v>
      </c>
      <c r="C66" s="627"/>
      <c r="D66" s="627"/>
      <c r="E66" s="627"/>
      <c r="F66" s="234">
        <v>2.5124669431794757</v>
      </c>
      <c r="G66" s="234">
        <v>0.11516616942109782</v>
      </c>
    </row>
    <row r="67" spans="1:16" x14ac:dyDescent="0.2">
      <c r="B67" s="627" t="s">
        <v>67</v>
      </c>
      <c r="C67" s="627"/>
      <c r="D67" s="627"/>
      <c r="E67" s="627"/>
      <c r="F67" s="234">
        <v>3.5072720661726322</v>
      </c>
      <c r="G67" s="234">
        <v>6.7208974165908902E-2</v>
      </c>
    </row>
    <row r="68" spans="1:16" x14ac:dyDescent="0.2">
      <c r="B68" s="627" t="s">
        <v>68</v>
      </c>
      <c r="C68" s="627"/>
      <c r="D68" s="627"/>
      <c r="E68" s="627"/>
      <c r="F68" s="234">
        <v>-3.8296151958332558</v>
      </c>
      <c r="G68" s="234">
        <v>-5.8933325526320919E-2</v>
      </c>
    </row>
    <row r="69" spans="1:16" x14ac:dyDescent="0.2">
      <c r="B69" s="627" t="s">
        <v>17</v>
      </c>
      <c r="C69" s="627"/>
      <c r="D69" s="627"/>
      <c r="E69" s="627"/>
      <c r="F69" s="234">
        <v>-6.7700049654037429</v>
      </c>
      <c r="G69" s="234">
        <v>-0.11474890417513038</v>
      </c>
    </row>
    <row r="70" spans="1:16" x14ac:dyDescent="0.2">
      <c r="B70" s="627" t="s">
        <v>69</v>
      </c>
      <c r="C70" s="627"/>
      <c r="D70" s="627"/>
      <c r="E70" s="627"/>
      <c r="F70" s="234">
        <v>4.3374578088954081</v>
      </c>
      <c r="G70" s="234">
        <v>2.661665889617713E-2</v>
      </c>
    </row>
    <row r="71" spans="1:16" x14ac:dyDescent="0.2">
      <c r="B71" s="627" t="s">
        <v>70</v>
      </c>
      <c r="C71" s="627"/>
      <c r="D71" s="627"/>
      <c r="E71" s="627"/>
      <c r="F71" s="234">
        <v>-13.82699693500318</v>
      </c>
      <c r="G71" s="234">
        <v>-0.12467389352745344</v>
      </c>
    </row>
    <row r="72" spans="1:16" x14ac:dyDescent="0.2">
      <c r="B72" s="627" t="s">
        <v>71</v>
      </c>
      <c r="C72" s="627"/>
      <c r="D72" s="627"/>
      <c r="E72" s="627"/>
      <c r="F72" s="234">
        <v>-16.785212112585114</v>
      </c>
      <c r="G72" s="234">
        <v>-0.10436698544775057</v>
      </c>
    </row>
    <row r="73" spans="1:16" x14ac:dyDescent="0.2">
      <c r="B73" s="627" t="s">
        <v>72</v>
      </c>
      <c r="C73" s="627"/>
      <c r="D73" s="627"/>
      <c r="E73" s="627"/>
      <c r="F73" s="234">
        <v>-6.3515194802315591</v>
      </c>
      <c r="G73" s="234">
        <v>-4.5189311055754078E-2</v>
      </c>
    </row>
    <row r="74" spans="1:16" x14ac:dyDescent="0.2">
      <c r="B74" s="627" t="s">
        <v>73</v>
      </c>
      <c r="C74" s="627"/>
      <c r="D74" s="627"/>
      <c r="E74" s="627"/>
      <c r="F74" s="234">
        <v>7.4666118973014477</v>
      </c>
      <c r="G74" s="234">
        <v>6.3137178713124811E-2</v>
      </c>
    </row>
    <row r="75" spans="1:16" ht="15" x14ac:dyDescent="0.25">
      <c r="B75" s="626" t="s">
        <v>74</v>
      </c>
      <c r="C75" s="626" t="s">
        <v>55</v>
      </c>
      <c r="D75" s="626" t="s">
        <v>55</v>
      </c>
      <c r="E75" s="626" t="s">
        <v>55</v>
      </c>
      <c r="F75" s="233">
        <v>2.5035761426550778</v>
      </c>
      <c r="G75" s="233">
        <v>0.30405290300345872</v>
      </c>
    </row>
    <row r="76" spans="1:16" ht="15" x14ac:dyDescent="0.25">
      <c r="B76" s="626" t="s">
        <v>75</v>
      </c>
      <c r="C76" s="626" t="s">
        <v>55</v>
      </c>
      <c r="D76" s="626" t="s">
        <v>55</v>
      </c>
      <c r="E76" s="626" t="s">
        <v>55</v>
      </c>
      <c r="F76" s="233">
        <v>0.1</v>
      </c>
      <c r="G76" s="233">
        <v>0</v>
      </c>
    </row>
    <row r="77" spans="1:16" x14ac:dyDescent="0.2">
      <c r="B77" s="231" t="s">
        <v>18</v>
      </c>
    </row>
    <row r="79" spans="1:16" x14ac:dyDescent="0.2">
      <c r="A79" s="608"/>
      <c r="B79" s="608"/>
      <c r="C79" s="608"/>
      <c r="D79" s="608"/>
      <c r="E79" s="608"/>
      <c r="F79" s="608"/>
      <c r="G79" s="608"/>
      <c r="H79" s="608"/>
      <c r="I79" s="608"/>
      <c r="J79" s="608"/>
      <c r="K79" s="608"/>
      <c r="L79" s="608"/>
      <c r="M79" s="608"/>
      <c r="N79" s="608"/>
      <c r="O79" s="608"/>
      <c r="P79" s="608"/>
    </row>
    <row r="80" spans="1:16" x14ac:dyDescent="0.2">
      <c r="A80" s="608"/>
      <c r="B80" s="608"/>
      <c r="C80" s="608"/>
      <c r="D80" s="608"/>
      <c r="E80" s="608"/>
      <c r="F80" s="608"/>
      <c r="G80" s="608"/>
      <c r="H80" s="608"/>
      <c r="I80" s="608"/>
      <c r="J80" s="608"/>
      <c r="K80" s="608"/>
      <c r="L80" s="608"/>
      <c r="M80" s="608"/>
      <c r="N80" s="608"/>
      <c r="O80" s="608"/>
      <c r="P80" s="608"/>
    </row>
    <row r="200" spans="2:2" x14ac:dyDescent="0.2">
      <c r="B200" s="217" t="s">
        <v>877</v>
      </c>
    </row>
  </sheetData>
  <sheetProtection algorithmName="SHA-512" hashValue="pjJo7O19jqc+NOM6IgFVtNrsP2xFPkBFbbsay8m2AwNOSUqQ3VrKWtIBdnQt4tMpC+eYaLl3vXTIMfSZdmqDQQ==" saltValue="i3FG3+0wNQ2nHmHe8InIXg==" spinCount="100000" sheet="1" objects="1" scenarios="1"/>
  <mergeCells count="38">
    <mergeCell ref="A79:P80"/>
    <mergeCell ref="B70:E70"/>
    <mergeCell ref="B56:E56"/>
    <mergeCell ref="B62:E62"/>
    <mergeCell ref="B63:E63"/>
    <mergeCell ref="B64:E64"/>
    <mergeCell ref="B65:E65"/>
    <mergeCell ref="B57:E57"/>
    <mergeCell ref="B58:E58"/>
    <mergeCell ref="B68:E68"/>
    <mergeCell ref="B69:E69"/>
    <mergeCell ref="B59:E59"/>
    <mergeCell ref="B61:E61"/>
    <mergeCell ref="B66:E66"/>
    <mergeCell ref="B67:E67"/>
    <mergeCell ref="B60:E60"/>
    <mergeCell ref="B75:E75"/>
    <mergeCell ref="B76:E76"/>
    <mergeCell ref="B71:E71"/>
    <mergeCell ref="B72:E72"/>
    <mergeCell ref="B73:E73"/>
    <mergeCell ref="B74:E74"/>
    <mergeCell ref="B50:E50"/>
    <mergeCell ref="B51:E51"/>
    <mergeCell ref="B52:E52"/>
    <mergeCell ref="B53:E53"/>
    <mergeCell ref="B55:E55"/>
    <mergeCell ref="B54:E54"/>
    <mergeCell ref="B49:E49"/>
    <mergeCell ref="A2:P3"/>
    <mergeCell ref="B33:B34"/>
    <mergeCell ref="C33:C34"/>
    <mergeCell ref="D33:D34"/>
    <mergeCell ref="B46:E48"/>
    <mergeCell ref="B8:I9"/>
    <mergeCell ref="K8:O39"/>
    <mergeCell ref="F46:F48"/>
    <mergeCell ref="G46:G48"/>
  </mergeCells>
  <conditionalFormatting sqref="F49:G49">
    <cfRule type="cellIs" dxfId="9860" priority="2440" operator="lessThan">
      <formula>0</formula>
    </cfRule>
  </conditionalFormatting>
  <conditionalFormatting sqref="F68:G68">
    <cfRule type="cellIs" dxfId="9859" priority="456" operator="lessThan">
      <formula>0</formula>
    </cfRule>
  </conditionalFormatting>
  <conditionalFormatting sqref="F68:G68">
    <cfRule type="cellIs" dxfId="9858" priority="455" operator="lessThan">
      <formula>0</formula>
    </cfRule>
  </conditionalFormatting>
  <conditionalFormatting sqref="F68:G68">
    <cfRule type="cellIs" dxfId="9857" priority="454" operator="lessThan">
      <formula>0</formula>
    </cfRule>
  </conditionalFormatting>
  <conditionalFormatting sqref="F68:G68">
    <cfRule type="cellIs" dxfId="9856" priority="452" operator="lessThan">
      <formula>0</formula>
    </cfRule>
  </conditionalFormatting>
  <conditionalFormatting sqref="F68:G68">
    <cfRule type="cellIs" dxfId="9855" priority="453" operator="lessThan">
      <formula>0</formula>
    </cfRule>
  </conditionalFormatting>
  <conditionalFormatting sqref="F68:G68">
    <cfRule type="cellIs" dxfId="9854" priority="451" operator="lessThan">
      <formula>0</formula>
    </cfRule>
  </conditionalFormatting>
  <conditionalFormatting sqref="F68:G68">
    <cfRule type="cellIs" dxfId="9853" priority="450" operator="lessThan">
      <formula>0</formula>
    </cfRule>
  </conditionalFormatting>
  <conditionalFormatting sqref="F69:G69">
    <cfRule type="cellIs" dxfId="9852" priority="449" operator="lessThan">
      <formula>0</formula>
    </cfRule>
  </conditionalFormatting>
  <conditionalFormatting sqref="F69:G69">
    <cfRule type="cellIs" dxfId="9851" priority="448" operator="lessThan">
      <formula>0</formula>
    </cfRule>
  </conditionalFormatting>
  <conditionalFormatting sqref="F69:G69">
    <cfRule type="cellIs" dxfId="9850" priority="447" operator="lessThan">
      <formula>0</formula>
    </cfRule>
  </conditionalFormatting>
  <conditionalFormatting sqref="F69:G69">
    <cfRule type="cellIs" dxfId="9849" priority="446" operator="lessThan">
      <formula>0</formula>
    </cfRule>
  </conditionalFormatting>
  <conditionalFormatting sqref="F69:G69">
    <cfRule type="cellIs" dxfId="9848" priority="443" operator="lessThan">
      <formula>0</formula>
    </cfRule>
  </conditionalFormatting>
  <conditionalFormatting sqref="F69:G69">
    <cfRule type="cellIs" dxfId="9847" priority="442" operator="lessThan">
      <formula>0</formula>
    </cfRule>
  </conditionalFormatting>
  <conditionalFormatting sqref="F69:G69">
    <cfRule type="cellIs" dxfId="9846" priority="445" operator="lessThan">
      <formula>0</formula>
    </cfRule>
  </conditionalFormatting>
  <conditionalFormatting sqref="F69:G69">
    <cfRule type="cellIs" dxfId="9845" priority="444" operator="lessThan">
      <formula>0</formula>
    </cfRule>
  </conditionalFormatting>
  <conditionalFormatting sqref="F69:G69">
    <cfRule type="cellIs" dxfId="9844" priority="441" operator="lessThan">
      <formula>0</formula>
    </cfRule>
  </conditionalFormatting>
  <conditionalFormatting sqref="F69:G69">
    <cfRule type="cellIs" dxfId="9843" priority="440" operator="lessThan">
      <formula>0</formula>
    </cfRule>
  </conditionalFormatting>
  <conditionalFormatting sqref="F69:G69">
    <cfRule type="cellIs" dxfId="9842" priority="439" operator="lessThan">
      <formula>0</formula>
    </cfRule>
  </conditionalFormatting>
  <conditionalFormatting sqref="F69:G69">
    <cfRule type="cellIs" dxfId="9841" priority="438" operator="lessThan">
      <formula>0</formula>
    </cfRule>
  </conditionalFormatting>
  <conditionalFormatting sqref="F69:G69">
    <cfRule type="cellIs" dxfId="9840" priority="437" operator="lessThan">
      <formula>0</formula>
    </cfRule>
  </conditionalFormatting>
  <conditionalFormatting sqref="F69:G69">
    <cfRule type="cellIs" dxfId="9839" priority="436" operator="lessThan">
      <formula>0</formula>
    </cfRule>
  </conditionalFormatting>
  <conditionalFormatting sqref="F69:G69">
    <cfRule type="cellIs" dxfId="9838" priority="435" operator="lessThan">
      <formula>0</formula>
    </cfRule>
  </conditionalFormatting>
  <conditionalFormatting sqref="F69:G69">
    <cfRule type="cellIs" dxfId="9837" priority="416" operator="lessThan">
      <formula>0</formula>
    </cfRule>
  </conditionalFormatting>
  <conditionalFormatting sqref="F69:G69">
    <cfRule type="cellIs" dxfId="9836" priority="414" operator="lessThan">
      <formula>0</formula>
    </cfRule>
  </conditionalFormatting>
  <conditionalFormatting sqref="F69:G69">
    <cfRule type="cellIs" dxfId="9835" priority="415" operator="lessThan">
      <formula>0</formula>
    </cfRule>
  </conditionalFormatting>
  <conditionalFormatting sqref="F69:G69">
    <cfRule type="cellIs" dxfId="9834" priority="413" operator="lessThan">
      <formula>0</formula>
    </cfRule>
  </conditionalFormatting>
  <conditionalFormatting sqref="F69:G69">
    <cfRule type="cellIs" dxfId="9833" priority="407" operator="lessThan">
      <formula>0</formula>
    </cfRule>
  </conditionalFormatting>
  <conditionalFormatting sqref="F69:G69">
    <cfRule type="cellIs" dxfId="9832" priority="405" operator="lessThan">
      <formula>0</formula>
    </cfRule>
  </conditionalFormatting>
  <conditionalFormatting sqref="F69:G69">
    <cfRule type="cellIs" dxfId="9831" priority="406" operator="lessThan">
      <formula>0</formula>
    </cfRule>
  </conditionalFormatting>
  <conditionalFormatting sqref="F69:G69">
    <cfRule type="cellIs" dxfId="9830" priority="404" operator="lessThan">
      <formula>0</formula>
    </cfRule>
  </conditionalFormatting>
  <conditionalFormatting sqref="F69:G69">
    <cfRule type="cellIs" dxfId="9829" priority="403" operator="lessThan">
      <formula>0</formula>
    </cfRule>
  </conditionalFormatting>
  <conditionalFormatting sqref="F69:G69">
    <cfRule type="cellIs" dxfId="9828" priority="402" operator="lessThan">
      <formula>0</formula>
    </cfRule>
  </conditionalFormatting>
  <conditionalFormatting sqref="F69:G69">
    <cfRule type="cellIs" dxfId="9827" priority="400" operator="lessThan">
      <formula>0</formula>
    </cfRule>
  </conditionalFormatting>
  <conditionalFormatting sqref="F69:G69">
    <cfRule type="cellIs" dxfId="9826" priority="401" operator="lessThan">
      <formula>0</formula>
    </cfRule>
  </conditionalFormatting>
  <conditionalFormatting sqref="F69:G69">
    <cfRule type="cellIs" dxfId="9825" priority="399" operator="lessThan">
      <formula>0</formula>
    </cfRule>
  </conditionalFormatting>
  <conditionalFormatting sqref="F69:G69">
    <cfRule type="cellIs" dxfId="9824" priority="398" operator="lessThan">
      <formula>0</formula>
    </cfRule>
  </conditionalFormatting>
  <conditionalFormatting sqref="F69:G69">
    <cfRule type="cellIs" dxfId="9823" priority="396" operator="lessThan">
      <formula>0</formula>
    </cfRule>
  </conditionalFormatting>
  <conditionalFormatting sqref="F69:G69">
    <cfRule type="cellIs" dxfId="9822" priority="397" operator="lessThan">
      <formula>0</formula>
    </cfRule>
  </conditionalFormatting>
  <conditionalFormatting sqref="F69:G69">
    <cfRule type="cellIs" dxfId="9821" priority="395" operator="lessThan">
      <formula>0</formula>
    </cfRule>
  </conditionalFormatting>
  <conditionalFormatting sqref="F69:G69">
    <cfRule type="cellIs" dxfId="9820" priority="394" operator="lessThan">
      <formula>0</formula>
    </cfRule>
  </conditionalFormatting>
  <conditionalFormatting sqref="F69:G69">
    <cfRule type="cellIs" dxfId="9819" priority="393" operator="lessThan">
      <formula>0</formula>
    </cfRule>
  </conditionalFormatting>
  <conditionalFormatting sqref="F69:G69">
    <cfRule type="cellIs" dxfId="9818" priority="434" operator="lessThan">
      <formula>0</formula>
    </cfRule>
  </conditionalFormatting>
  <conditionalFormatting sqref="F69:G69">
    <cfRule type="cellIs" dxfId="9817" priority="433" operator="lessThan">
      <formula>0</formula>
    </cfRule>
  </conditionalFormatting>
  <conditionalFormatting sqref="F69:G69">
    <cfRule type="cellIs" dxfId="9816" priority="432" operator="lessThan">
      <formula>0</formula>
    </cfRule>
  </conditionalFormatting>
  <conditionalFormatting sqref="F69:G69">
    <cfRule type="cellIs" dxfId="9815" priority="431" operator="lessThan">
      <formula>0</formula>
    </cfRule>
  </conditionalFormatting>
  <conditionalFormatting sqref="F69:G69">
    <cfRule type="cellIs" dxfId="9814" priority="430" operator="lessThan">
      <formula>0</formula>
    </cfRule>
  </conditionalFormatting>
  <conditionalFormatting sqref="F69:G69">
    <cfRule type="cellIs" dxfId="9813" priority="429" operator="lessThan">
      <formula>0</formula>
    </cfRule>
  </conditionalFormatting>
  <conditionalFormatting sqref="F69:G69">
    <cfRule type="cellIs" dxfId="9812" priority="428" operator="lessThan">
      <formula>0</formula>
    </cfRule>
  </conditionalFormatting>
  <conditionalFormatting sqref="F69:G69">
    <cfRule type="cellIs" dxfId="9811" priority="425" operator="lessThan">
      <formula>0</formula>
    </cfRule>
  </conditionalFormatting>
  <conditionalFormatting sqref="F69:G69">
    <cfRule type="cellIs" dxfId="9810" priority="424" operator="lessThan">
      <formula>0</formula>
    </cfRule>
  </conditionalFormatting>
  <conditionalFormatting sqref="F69:G69">
    <cfRule type="cellIs" dxfId="9809" priority="427" operator="lessThan">
      <formula>0</formula>
    </cfRule>
  </conditionalFormatting>
  <conditionalFormatting sqref="F69:G69">
    <cfRule type="cellIs" dxfId="9808" priority="426" operator="lessThan">
      <formula>0</formula>
    </cfRule>
  </conditionalFormatting>
  <conditionalFormatting sqref="F69:G69">
    <cfRule type="cellIs" dxfId="9807" priority="423" operator="lessThan">
      <formula>0</formula>
    </cfRule>
  </conditionalFormatting>
  <conditionalFormatting sqref="F69:G69">
    <cfRule type="cellIs" dxfId="9806" priority="422" operator="lessThan">
      <formula>0</formula>
    </cfRule>
  </conditionalFormatting>
  <conditionalFormatting sqref="F69:G69">
    <cfRule type="cellIs" dxfId="9805" priority="421" operator="lessThan">
      <formula>0</formula>
    </cfRule>
  </conditionalFormatting>
  <conditionalFormatting sqref="F69:G69">
    <cfRule type="cellIs" dxfId="9804" priority="420" operator="lessThan">
      <formula>0</formula>
    </cfRule>
  </conditionalFormatting>
  <conditionalFormatting sqref="F69:G69">
    <cfRule type="cellIs" dxfId="9803" priority="419" operator="lessThan">
      <formula>0</formula>
    </cfRule>
  </conditionalFormatting>
  <conditionalFormatting sqref="F69:G69">
    <cfRule type="cellIs" dxfId="9802" priority="418" operator="lessThan">
      <formula>0</formula>
    </cfRule>
  </conditionalFormatting>
  <conditionalFormatting sqref="F69:G69">
    <cfRule type="cellIs" dxfId="9801" priority="417" operator="lessThan">
      <formula>0</formula>
    </cfRule>
  </conditionalFormatting>
  <conditionalFormatting sqref="F69:G69">
    <cfRule type="cellIs" dxfId="9800" priority="412" operator="lessThan">
      <formula>0</formula>
    </cfRule>
  </conditionalFormatting>
  <conditionalFormatting sqref="F69:G69">
    <cfRule type="cellIs" dxfId="9799" priority="411" operator="lessThan">
      <formula>0</formula>
    </cfRule>
  </conditionalFormatting>
  <conditionalFormatting sqref="F69:G69">
    <cfRule type="cellIs" dxfId="9798" priority="409" operator="lessThan">
      <formula>0</formula>
    </cfRule>
  </conditionalFormatting>
  <conditionalFormatting sqref="F69:G69">
    <cfRule type="cellIs" dxfId="9797" priority="410" operator="lessThan">
      <formula>0</formula>
    </cfRule>
  </conditionalFormatting>
  <conditionalFormatting sqref="F69:G69">
    <cfRule type="cellIs" dxfId="9796" priority="408" operator="lessThan">
      <formula>0</formula>
    </cfRule>
  </conditionalFormatting>
  <conditionalFormatting sqref="F69:G69">
    <cfRule type="cellIs" dxfId="9795" priority="389" operator="lessThan">
      <formula>0</formula>
    </cfRule>
  </conditionalFormatting>
  <conditionalFormatting sqref="F69:G69">
    <cfRule type="cellIs" dxfId="9794" priority="388" operator="lessThan">
      <formula>0</formula>
    </cfRule>
  </conditionalFormatting>
  <conditionalFormatting sqref="F69:G69">
    <cfRule type="cellIs" dxfId="9793" priority="387" operator="lessThan">
      <formula>0</formula>
    </cfRule>
  </conditionalFormatting>
  <conditionalFormatting sqref="F70:G70">
    <cfRule type="cellIs" dxfId="9792" priority="385" operator="lessThan">
      <formula>0</formula>
    </cfRule>
  </conditionalFormatting>
  <conditionalFormatting sqref="F69:G69">
    <cfRule type="cellIs" dxfId="9791" priority="386" operator="lessThan">
      <formula>0</formula>
    </cfRule>
  </conditionalFormatting>
  <conditionalFormatting sqref="F70:G70">
    <cfRule type="cellIs" dxfId="9790" priority="384" operator="lessThan">
      <formula>0</formula>
    </cfRule>
  </conditionalFormatting>
  <conditionalFormatting sqref="F70:G70">
    <cfRule type="cellIs" dxfId="9789" priority="383" operator="lessThan">
      <formula>0</formula>
    </cfRule>
  </conditionalFormatting>
  <conditionalFormatting sqref="F70:G70">
    <cfRule type="cellIs" dxfId="9788" priority="382" operator="lessThan">
      <formula>0</formula>
    </cfRule>
  </conditionalFormatting>
  <conditionalFormatting sqref="F70:G70">
    <cfRule type="cellIs" dxfId="9787" priority="381" operator="lessThan">
      <formula>0</formula>
    </cfRule>
  </conditionalFormatting>
  <conditionalFormatting sqref="F70:G70">
    <cfRule type="cellIs" dxfId="9786" priority="380" operator="lessThan">
      <formula>0</formula>
    </cfRule>
  </conditionalFormatting>
  <conditionalFormatting sqref="F70:G70">
    <cfRule type="cellIs" dxfId="9785" priority="379" operator="lessThan">
      <formula>0</formula>
    </cfRule>
  </conditionalFormatting>
  <conditionalFormatting sqref="F70:G70">
    <cfRule type="cellIs" dxfId="9784" priority="376" operator="lessThan">
      <formula>0</formula>
    </cfRule>
  </conditionalFormatting>
  <conditionalFormatting sqref="F70:G70">
    <cfRule type="cellIs" dxfId="9783" priority="375" operator="lessThan">
      <formula>0</formula>
    </cfRule>
  </conditionalFormatting>
  <conditionalFormatting sqref="F70:G70">
    <cfRule type="cellIs" dxfId="9782" priority="378" operator="lessThan">
      <formula>0</formula>
    </cfRule>
  </conditionalFormatting>
  <conditionalFormatting sqref="F70:G70">
    <cfRule type="cellIs" dxfId="9781" priority="377" operator="lessThan">
      <formula>0</formula>
    </cfRule>
  </conditionalFormatting>
  <conditionalFormatting sqref="F70:G70">
    <cfRule type="cellIs" dxfId="9780" priority="374" operator="lessThan">
      <formula>0</formula>
    </cfRule>
  </conditionalFormatting>
  <conditionalFormatting sqref="F70:G70">
    <cfRule type="cellIs" dxfId="9779" priority="373" operator="lessThan">
      <formula>0</formula>
    </cfRule>
  </conditionalFormatting>
  <conditionalFormatting sqref="F70:G70">
    <cfRule type="cellIs" dxfId="9778" priority="372" operator="lessThan">
      <formula>0</formula>
    </cfRule>
  </conditionalFormatting>
  <conditionalFormatting sqref="F70:G70">
    <cfRule type="cellIs" dxfId="9777" priority="371" operator="lessThan">
      <formula>0</formula>
    </cfRule>
  </conditionalFormatting>
  <conditionalFormatting sqref="F70:G70">
    <cfRule type="cellIs" dxfId="9776" priority="370" operator="lessThan">
      <formula>0</formula>
    </cfRule>
  </conditionalFormatting>
  <conditionalFormatting sqref="F70:G70">
    <cfRule type="cellIs" dxfId="9775" priority="369" operator="lessThan">
      <formula>0</formula>
    </cfRule>
  </conditionalFormatting>
  <conditionalFormatting sqref="F70:G70">
    <cfRule type="cellIs" dxfId="9774" priority="368" operator="lessThan">
      <formula>0</formula>
    </cfRule>
  </conditionalFormatting>
  <conditionalFormatting sqref="F70:G70">
    <cfRule type="cellIs" dxfId="9773" priority="349" operator="lessThan">
      <formula>0</formula>
    </cfRule>
  </conditionalFormatting>
  <conditionalFormatting sqref="F70:G70">
    <cfRule type="cellIs" dxfId="9772" priority="347" operator="lessThan">
      <formula>0</formula>
    </cfRule>
  </conditionalFormatting>
  <conditionalFormatting sqref="F70:G70">
    <cfRule type="cellIs" dxfId="9771" priority="348" operator="lessThan">
      <formula>0</formula>
    </cfRule>
  </conditionalFormatting>
  <conditionalFormatting sqref="F70:G70">
    <cfRule type="cellIs" dxfId="9770" priority="346" operator="lessThan">
      <formula>0</formula>
    </cfRule>
  </conditionalFormatting>
  <conditionalFormatting sqref="F70:G70">
    <cfRule type="cellIs" dxfId="9769" priority="340" operator="lessThan">
      <formula>0</formula>
    </cfRule>
  </conditionalFormatting>
  <conditionalFormatting sqref="F70:G70">
    <cfRule type="cellIs" dxfId="9768" priority="338" operator="lessThan">
      <formula>0</formula>
    </cfRule>
  </conditionalFormatting>
  <conditionalFormatting sqref="F70:G70">
    <cfRule type="cellIs" dxfId="9767" priority="339" operator="lessThan">
      <formula>0</formula>
    </cfRule>
  </conditionalFormatting>
  <conditionalFormatting sqref="F70:G70">
    <cfRule type="cellIs" dxfId="9766" priority="337" operator="lessThan">
      <formula>0</formula>
    </cfRule>
  </conditionalFormatting>
  <conditionalFormatting sqref="F70:G70">
    <cfRule type="cellIs" dxfId="9765" priority="336" operator="lessThan">
      <formula>0</formula>
    </cfRule>
  </conditionalFormatting>
  <conditionalFormatting sqref="F70:G70">
    <cfRule type="cellIs" dxfId="9764" priority="335" operator="lessThan">
      <formula>0</formula>
    </cfRule>
  </conditionalFormatting>
  <conditionalFormatting sqref="F70:G70">
    <cfRule type="cellIs" dxfId="9763" priority="333" operator="lessThan">
      <formula>0</formula>
    </cfRule>
  </conditionalFormatting>
  <conditionalFormatting sqref="F70:G70">
    <cfRule type="cellIs" dxfId="9762" priority="334" operator="lessThan">
      <formula>0</formula>
    </cfRule>
  </conditionalFormatting>
  <conditionalFormatting sqref="F70:G70">
    <cfRule type="cellIs" dxfId="9761" priority="332" operator="lessThan">
      <formula>0</formula>
    </cfRule>
  </conditionalFormatting>
  <conditionalFormatting sqref="F70:G70">
    <cfRule type="cellIs" dxfId="9760" priority="331" operator="lessThan">
      <formula>0</formula>
    </cfRule>
  </conditionalFormatting>
  <conditionalFormatting sqref="F70:G70">
    <cfRule type="cellIs" dxfId="9759" priority="329" operator="lessThan">
      <formula>0</formula>
    </cfRule>
  </conditionalFormatting>
  <conditionalFormatting sqref="F70:G70">
    <cfRule type="cellIs" dxfId="9758" priority="330" operator="lessThan">
      <formula>0</formula>
    </cfRule>
  </conditionalFormatting>
  <conditionalFormatting sqref="F70:G70">
    <cfRule type="cellIs" dxfId="9757" priority="328" operator="lessThan">
      <formula>0</formula>
    </cfRule>
  </conditionalFormatting>
  <conditionalFormatting sqref="F70:G70">
    <cfRule type="cellIs" dxfId="9756" priority="327" operator="lessThan">
      <formula>0</formula>
    </cfRule>
  </conditionalFormatting>
  <conditionalFormatting sqref="F70:G70">
    <cfRule type="cellIs" dxfId="9755" priority="326" operator="lessThan">
      <formula>0</formula>
    </cfRule>
  </conditionalFormatting>
  <conditionalFormatting sqref="F70:G70">
    <cfRule type="cellIs" dxfId="9754" priority="367" operator="lessThan">
      <formula>0</formula>
    </cfRule>
  </conditionalFormatting>
  <conditionalFormatting sqref="F70:G70">
    <cfRule type="cellIs" dxfId="9753" priority="366" operator="lessThan">
      <formula>0</formula>
    </cfRule>
  </conditionalFormatting>
  <conditionalFormatting sqref="F70:G70">
    <cfRule type="cellIs" dxfId="9752" priority="365" operator="lessThan">
      <formula>0</formula>
    </cfRule>
  </conditionalFormatting>
  <conditionalFormatting sqref="F70:G70">
    <cfRule type="cellIs" dxfId="9751" priority="364" operator="lessThan">
      <formula>0</formula>
    </cfRule>
  </conditionalFormatting>
  <conditionalFormatting sqref="F70:G70">
    <cfRule type="cellIs" dxfId="9750" priority="363" operator="lessThan">
      <formula>0</formula>
    </cfRule>
  </conditionalFormatting>
  <conditionalFormatting sqref="F70:G70">
    <cfRule type="cellIs" dxfId="9749" priority="362" operator="lessThan">
      <formula>0</formula>
    </cfRule>
  </conditionalFormatting>
  <conditionalFormatting sqref="F70:G70">
    <cfRule type="cellIs" dxfId="9748" priority="361" operator="lessThan">
      <formula>0</formula>
    </cfRule>
  </conditionalFormatting>
  <conditionalFormatting sqref="F70:G70">
    <cfRule type="cellIs" dxfId="9747" priority="358" operator="lessThan">
      <formula>0</formula>
    </cfRule>
  </conditionalFormatting>
  <conditionalFormatting sqref="F70:G70">
    <cfRule type="cellIs" dxfId="9746" priority="357" operator="lessThan">
      <formula>0</formula>
    </cfRule>
  </conditionalFormatting>
  <conditionalFormatting sqref="F70:G70">
    <cfRule type="cellIs" dxfId="9745" priority="360" operator="lessThan">
      <formula>0</formula>
    </cfRule>
  </conditionalFormatting>
  <conditionalFormatting sqref="F70:G70">
    <cfRule type="cellIs" dxfId="9744" priority="359" operator="lessThan">
      <formula>0</formula>
    </cfRule>
  </conditionalFormatting>
  <conditionalFormatting sqref="F70:G70">
    <cfRule type="cellIs" dxfId="9743" priority="356" operator="lessThan">
      <formula>0</formula>
    </cfRule>
  </conditionalFormatting>
  <conditionalFormatting sqref="F70:G70">
    <cfRule type="cellIs" dxfId="9742" priority="355" operator="lessThan">
      <formula>0</formula>
    </cfRule>
  </conditionalFormatting>
  <conditionalFormatting sqref="F70:G70">
    <cfRule type="cellIs" dxfId="9741" priority="354" operator="lessThan">
      <formula>0</formula>
    </cfRule>
  </conditionalFormatting>
  <conditionalFormatting sqref="F70:G70">
    <cfRule type="cellIs" dxfId="9740" priority="353" operator="lessThan">
      <formula>0</formula>
    </cfRule>
  </conditionalFormatting>
  <conditionalFormatting sqref="F70:G70">
    <cfRule type="cellIs" dxfId="9739" priority="352" operator="lessThan">
      <formula>0</formula>
    </cfRule>
  </conditionalFormatting>
  <conditionalFormatting sqref="F70:G70">
    <cfRule type="cellIs" dxfId="9738" priority="351" operator="lessThan">
      <formula>0</formula>
    </cfRule>
  </conditionalFormatting>
  <conditionalFormatting sqref="F70:G70">
    <cfRule type="cellIs" dxfId="9737" priority="350" operator="lessThan">
      <formula>0</formula>
    </cfRule>
  </conditionalFormatting>
  <conditionalFormatting sqref="F70:G70">
    <cfRule type="cellIs" dxfId="9736" priority="345" operator="lessThan">
      <formula>0</formula>
    </cfRule>
  </conditionalFormatting>
  <conditionalFormatting sqref="F70:G70">
    <cfRule type="cellIs" dxfId="9735" priority="344" operator="lessThan">
      <formula>0</formula>
    </cfRule>
  </conditionalFormatting>
  <conditionalFormatting sqref="F70:G70">
    <cfRule type="cellIs" dxfId="9734" priority="342" operator="lessThan">
      <formula>0</formula>
    </cfRule>
  </conditionalFormatting>
  <conditionalFormatting sqref="F70:G70">
    <cfRule type="cellIs" dxfId="9733" priority="343" operator="lessThan">
      <formula>0</formula>
    </cfRule>
  </conditionalFormatting>
  <conditionalFormatting sqref="F70:G70">
    <cfRule type="cellIs" dxfId="9732" priority="341" operator="lessThan">
      <formula>0</formula>
    </cfRule>
  </conditionalFormatting>
  <conditionalFormatting sqref="F71:G71">
    <cfRule type="cellIs" dxfId="9731" priority="261" operator="lessThan">
      <formula>0</formula>
    </cfRule>
  </conditionalFormatting>
  <conditionalFormatting sqref="F71:G71">
    <cfRule type="cellIs" dxfId="9730" priority="260" operator="lessThan">
      <formula>0</formula>
    </cfRule>
  </conditionalFormatting>
  <conditionalFormatting sqref="F71:G71">
    <cfRule type="cellIs" dxfId="9729" priority="259" operator="lessThan">
      <formula>0</formula>
    </cfRule>
  </conditionalFormatting>
  <conditionalFormatting sqref="F72:G72">
    <cfRule type="cellIs" dxfId="9728" priority="257" operator="lessThan">
      <formula>0</formula>
    </cfRule>
  </conditionalFormatting>
  <conditionalFormatting sqref="F71:G71">
    <cfRule type="cellIs" dxfId="9727" priority="258" operator="lessThan">
      <formula>0</formula>
    </cfRule>
  </conditionalFormatting>
  <conditionalFormatting sqref="F72:G72">
    <cfRule type="cellIs" dxfId="9726" priority="256" operator="lessThan">
      <formula>0</formula>
    </cfRule>
  </conditionalFormatting>
  <conditionalFormatting sqref="F72:G72">
    <cfRule type="cellIs" dxfId="9725" priority="255" operator="lessThan">
      <formula>0</formula>
    </cfRule>
  </conditionalFormatting>
  <conditionalFormatting sqref="F72:G72">
    <cfRule type="cellIs" dxfId="9724" priority="254" operator="lessThan">
      <formula>0</formula>
    </cfRule>
  </conditionalFormatting>
  <conditionalFormatting sqref="F72:G72">
    <cfRule type="cellIs" dxfId="9723" priority="253" operator="lessThan">
      <formula>0</formula>
    </cfRule>
  </conditionalFormatting>
  <conditionalFormatting sqref="F72:G72">
    <cfRule type="cellIs" dxfId="9722" priority="252" operator="lessThan">
      <formula>0</formula>
    </cfRule>
  </conditionalFormatting>
  <conditionalFormatting sqref="F72:G72">
    <cfRule type="cellIs" dxfId="9721" priority="251" operator="lessThan">
      <formula>0</formula>
    </cfRule>
  </conditionalFormatting>
  <conditionalFormatting sqref="F72:G72">
    <cfRule type="cellIs" dxfId="9720" priority="248" operator="lessThan">
      <formula>0</formula>
    </cfRule>
  </conditionalFormatting>
  <conditionalFormatting sqref="F72:G72">
    <cfRule type="cellIs" dxfId="9719" priority="247" operator="lessThan">
      <formula>0</formula>
    </cfRule>
  </conditionalFormatting>
  <conditionalFormatting sqref="F72:G72">
    <cfRule type="cellIs" dxfId="9718" priority="250" operator="lessThan">
      <formula>0</formula>
    </cfRule>
  </conditionalFormatting>
  <conditionalFormatting sqref="F72:G72">
    <cfRule type="cellIs" dxfId="9717" priority="249" operator="lessThan">
      <formula>0</formula>
    </cfRule>
  </conditionalFormatting>
  <conditionalFormatting sqref="F72:G72">
    <cfRule type="cellIs" dxfId="9716" priority="246" operator="lessThan">
      <formula>0</formula>
    </cfRule>
  </conditionalFormatting>
  <conditionalFormatting sqref="F72:G72">
    <cfRule type="cellIs" dxfId="9715" priority="245" operator="lessThan">
      <formula>0</formula>
    </cfRule>
  </conditionalFormatting>
  <conditionalFormatting sqref="F72:G72">
    <cfRule type="cellIs" dxfId="9714" priority="244" operator="lessThan">
      <formula>0</formula>
    </cfRule>
  </conditionalFormatting>
  <conditionalFormatting sqref="F72:G72">
    <cfRule type="cellIs" dxfId="9713" priority="243" operator="lessThan">
      <formula>0</formula>
    </cfRule>
  </conditionalFormatting>
  <conditionalFormatting sqref="F72:G72">
    <cfRule type="cellIs" dxfId="9712" priority="242" operator="lessThan">
      <formula>0</formula>
    </cfRule>
  </conditionalFormatting>
  <conditionalFormatting sqref="F72:G72">
    <cfRule type="cellIs" dxfId="9711" priority="241" operator="lessThan">
      <formula>0</formula>
    </cfRule>
  </conditionalFormatting>
  <conditionalFormatting sqref="F72:G72">
    <cfRule type="cellIs" dxfId="9710" priority="240" operator="lessThan">
      <formula>0</formula>
    </cfRule>
  </conditionalFormatting>
  <conditionalFormatting sqref="F72:G72">
    <cfRule type="cellIs" dxfId="9709" priority="221" operator="lessThan">
      <formula>0</formula>
    </cfRule>
  </conditionalFormatting>
  <conditionalFormatting sqref="F72:G72">
    <cfRule type="cellIs" dxfId="9708" priority="219" operator="lessThan">
      <formula>0</formula>
    </cfRule>
  </conditionalFormatting>
  <conditionalFormatting sqref="F72:G72">
    <cfRule type="cellIs" dxfId="9707" priority="220" operator="lessThan">
      <formula>0</formula>
    </cfRule>
  </conditionalFormatting>
  <conditionalFormatting sqref="F72:G72">
    <cfRule type="cellIs" dxfId="9706" priority="218" operator="lessThan">
      <formula>0</formula>
    </cfRule>
  </conditionalFormatting>
  <conditionalFormatting sqref="F72:G72">
    <cfRule type="cellIs" dxfId="9705" priority="212" operator="lessThan">
      <formula>0</formula>
    </cfRule>
  </conditionalFormatting>
  <conditionalFormatting sqref="F72:G72">
    <cfRule type="cellIs" dxfId="9704" priority="210" operator="lessThan">
      <formula>0</formula>
    </cfRule>
  </conditionalFormatting>
  <conditionalFormatting sqref="F72:G72">
    <cfRule type="cellIs" dxfId="9703" priority="211" operator="lessThan">
      <formula>0</formula>
    </cfRule>
  </conditionalFormatting>
  <conditionalFormatting sqref="F72:G72">
    <cfRule type="cellIs" dxfId="9702" priority="209" operator="lessThan">
      <formula>0</formula>
    </cfRule>
  </conditionalFormatting>
  <conditionalFormatting sqref="F72:G72">
    <cfRule type="cellIs" dxfId="9701" priority="208" operator="lessThan">
      <formula>0</formula>
    </cfRule>
  </conditionalFormatting>
  <conditionalFormatting sqref="F72:G72">
    <cfRule type="cellIs" dxfId="9700" priority="207" operator="lessThan">
      <formula>0</formula>
    </cfRule>
  </conditionalFormatting>
  <conditionalFormatting sqref="F72:G72">
    <cfRule type="cellIs" dxfId="9699" priority="205" operator="lessThan">
      <formula>0</formula>
    </cfRule>
  </conditionalFormatting>
  <conditionalFormatting sqref="F72:G72">
    <cfRule type="cellIs" dxfId="9698" priority="206" operator="lessThan">
      <formula>0</formula>
    </cfRule>
  </conditionalFormatting>
  <conditionalFormatting sqref="F72:G72">
    <cfRule type="cellIs" dxfId="9697" priority="204" operator="lessThan">
      <formula>0</formula>
    </cfRule>
  </conditionalFormatting>
  <conditionalFormatting sqref="F72:G72">
    <cfRule type="cellIs" dxfId="9696" priority="203" operator="lessThan">
      <formula>0</formula>
    </cfRule>
  </conditionalFormatting>
  <conditionalFormatting sqref="F72:G72">
    <cfRule type="cellIs" dxfId="9695" priority="201" operator="lessThan">
      <formula>0</formula>
    </cfRule>
  </conditionalFormatting>
  <conditionalFormatting sqref="F72:G72">
    <cfRule type="cellIs" dxfId="9694" priority="202" operator="lessThan">
      <formula>0</formula>
    </cfRule>
  </conditionalFormatting>
  <conditionalFormatting sqref="F72:G72">
    <cfRule type="cellIs" dxfId="9693" priority="200" operator="lessThan">
      <formula>0</formula>
    </cfRule>
  </conditionalFormatting>
  <conditionalFormatting sqref="F72:G72">
    <cfRule type="cellIs" dxfId="9692" priority="199" operator="lessThan">
      <formula>0</formula>
    </cfRule>
  </conditionalFormatting>
  <conditionalFormatting sqref="F72:G72">
    <cfRule type="cellIs" dxfId="9691" priority="198" operator="lessThan">
      <formula>0</formula>
    </cfRule>
  </conditionalFormatting>
  <conditionalFormatting sqref="F72:G72">
    <cfRule type="cellIs" dxfId="9690" priority="239" operator="lessThan">
      <formula>0</formula>
    </cfRule>
  </conditionalFormatting>
  <conditionalFormatting sqref="F72:G72">
    <cfRule type="cellIs" dxfId="9689" priority="238" operator="lessThan">
      <formula>0</formula>
    </cfRule>
  </conditionalFormatting>
  <conditionalFormatting sqref="F72:G72">
    <cfRule type="cellIs" dxfId="9688" priority="237" operator="lessThan">
      <formula>0</formula>
    </cfRule>
  </conditionalFormatting>
  <conditionalFormatting sqref="F72:G72">
    <cfRule type="cellIs" dxfId="9687" priority="236" operator="lessThan">
      <formula>0</formula>
    </cfRule>
  </conditionalFormatting>
  <conditionalFormatting sqref="F72:G72">
    <cfRule type="cellIs" dxfId="9686" priority="235" operator="lessThan">
      <formula>0</formula>
    </cfRule>
  </conditionalFormatting>
  <conditionalFormatting sqref="F72:G72">
    <cfRule type="cellIs" dxfId="9685" priority="234" operator="lessThan">
      <formula>0</formula>
    </cfRule>
  </conditionalFormatting>
  <conditionalFormatting sqref="F72:G72">
    <cfRule type="cellIs" dxfId="9684" priority="233" operator="lessThan">
      <formula>0</formula>
    </cfRule>
  </conditionalFormatting>
  <conditionalFormatting sqref="F72:G72">
    <cfRule type="cellIs" dxfId="9683" priority="230" operator="lessThan">
      <formula>0</formula>
    </cfRule>
  </conditionalFormatting>
  <conditionalFormatting sqref="F72:G72">
    <cfRule type="cellIs" dxfId="9682" priority="229" operator="lessThan">
      <formula>0</formula>
    </cfRule>
  </conditionalFormatting>
  <conditionalFormatting sqref="F72:G72">
    <cfRule type="cellIs" dxfId="9681" priority="232" operator="lessThan">
      <formula>0</formula>
    </cfRule>
  </conditionalFormatting>
  <conditionalFormatting sqref="F72:G72">
    <cfRule type="cellIs" dxfId="9680" priority="231" operator="lessThan">
      <formula>0</formula>
    </cfRule>
  </conditionalFormatting>
  <conditionalFormatting sqref="F72:G72">
    <cfRule type="cellIs" dxfId="9679" priority="228" operator="lessThan">
      <formula>0</formula>
    </cfRule>
  </conditionalFormatting>
  <conditionalFormatting sqref="F72:G72">
    <cfRule type="cellIs" dxfId="9678" priority="227" operator="lessThan">
      <formula>0</formula>
    </cfRule>
  </conditionalFormatting>
  <conditionalFormatting sqref="F72:G72">
    <cfRule type="cellIs" dxfId="9677" priority="226" operator="lessThan">
      <formula>0</formula>
    </cfRule>
  </conditionalFormatting>
  <conditionalFormatting sqref="F72:G72">
    <cfRule type="cellIs" dxfId="9676" priority="225" operator="lessThan">
      <formula>0</formula>
    </cfRule>
  </conditionalFormatting>
  <conditionalFormatting sqref="F72:G72">
    <cfRule type="cellIs" dxfId="9675" priority="224" operator="lessThan">
      <formula>0</formula>
    </cfRule>
  </conditionalFormatting>
  <conditionalFormatting sqref="F72:G72">
    <cfRule type="cellIs" dxfId="9674" priority="223" operator="lessThan">
      <formula>0</formula>
    </cfRule>
  </conditionalFormatting>
  <conditionalFormatting sqref="F72:G72">
    <cfRule type="cellIs" dxfId="9673" priority="222" operator="lessThan">
      <formula>0</formula>
    </cfRule>
  </conditionalFormatting>
  <conditionalFormatting sqref="F72:G72">
    <cfRule type="cellIs" dxfId="9672" priority="217" operator="lessThan">
      <formula>0</formula>
    </cfRule>
  </conditionalFormatting>
  <conditionalFormatting sqref="F72:G72">
    <cfRule type="cellIs" dxfId="9671" priority="216" operator="lessThan">
      <formula>0</formula>
    </cfRule>
  </conditionalFormatting>
  <conditionalFormatting sqref="F72:G72">
    <cfRule type="cellIs" dxfId="9670" priority="214" operator="lessThan">
      <formula>0</formula>
    </cfRule>
  </conditionalFormatting>
  <conditionalFormatting sqref="F72:G72">
    <cfRule type="cellIs" dxfId="9669" priority="215" operator="lessThan">
      <formula>0</formula>
    </cfRule>
  </conditionalFormatting>
  <conditionalFormatting sqref="F72:G72">
    <cfRule type="cellIs" dxfId="9668" priority="213" operator="lessThan">
      <formula>0</formula>
    </cfRule>
  </conditionalFormatting>
  <conditionalFormatting sqref="C35:D36">
    <cfRule type="cellIs" dxfId="9667" priority="1989" operator="lessThan">
      <formula>0</formula>
    </cfRule>
  </conditionalFormatting>
  <conditionalFormatting sqref="C37:D37">
    <cfRule type="cellIs" dxfId="9666" priority="1988" operator="lessThan">
      <formula>0</formula>
    </cfRule>
  </conditionalFormatting>
  <conditionalFormatting sqref="C39:D39">
    <cfRule type="cellIs" dxfId="9665" priority="1987" operator="lessThan">
      <formula>0</formula>
    </cfRule>
  </conditionalFormatting>
  <conditionalFormatting sqref="F53:G53">
    <cfRule type="cellIs" dxfId="9664" priority="1985" operator="lessThan">
      <formula>0</formula>
    </cfRule>
  </conditionalFormatting>
  <conditionalFormatting sqref="F53:G53">
    <cfRule type="cellIs" dxfId="9663" priority="1984" operator="lessThan">
      <formula>0</formula>
    </cfRule>
  </conditionalFormatting>
  <conditionalFormatting sqref="F53:G53">
    <cfRule type="cellIs" dxfId="9662" priority="1983" operator="lessThan">
      <formula>0</formula>
    </cfRule>
  </conditionalFormatting>
  <conditionalFormatting sqref="F53:G53">
    <cfRule type="cellIs" dxfId="9661" priority="1981" operator="lessThan">
      <formula>0</formula>
    </cfRule>
  </conditionalFormatting>
  <conditionalFormatting sqref="F53:G53">
    <cfRule type="cellIs" dxfId="9660" priority="1982" operator="lessThan">
      <formula>0</formula>
    </cfRule>
  </conditionalFormatting>
  <conditionalFormatting sqref="F53:G53">
    <cfRule type="cellIs" dxfId="9659" priority="1980" operator="lessThan">
      <formula>0</formula>
    </cfRule>
  </conditionalFormatting>
  <conditionalFormatting sqref="F53:G53">
    <cfRule type="cellIs" dxfId="9658" priority="1979" operator="lessThan">
      <formula>0</formula>
    </cfRule>
  </conditionalFormatting>
  <conditionalFormatting sqref="F53:G53">
    <cfRule type="cellIs" dxfId="9657" priority="1978" operator="lessThan">
      <formula>0</formula>
    </cfRule>
  </conditionalFormatting>
  <conditionalFormatting sqref="F53:G53">
    <cfRule type="cellIs" dxfId="9656" priority="1977" operator="lessThan">
      <formula>0</formula>
    </cfRule>
  </conditionalFormatting>
  <conditionalFormatting sqref="F53:G53">
    <cfRule type="cellIs" dxfId="9655" priority="1976" operator="lessThan">
      <formula>0</formula>
    </cfRule>
  </conditionalFormatting>
  <conditionalFormatting sqref="F53:G53">
    <cfRule type="cellIs" dxfId="9654" priority="1975" operator="lessThan">
      <formula>0</formula>
    </cfRule>
  </conditionalFormatting>
  <conditionalFormatting sqref="F53:G53">
    <cfRule type="cellIs" dxfId="9653" priority="1972" operator="lessThan">
      <formula>0</formula>
    </cfRule>
  </conditionalFormatting>
  <conditionalFormatting sqref="F53:G53">
    <cfRule type="cellIs" dxfId="9652" priority="1971" operator="lessThan">
      <formula>0</formula>
    </cfRule>
  </conditionalFormatting>
  <conditionalFormatting sqref="F53:G53">
    <cfRule type="cellIs" dxfId="9651" priority="1974" operator="lessThan">
      <formula>0</formula>
    </cfRule>
  </conditionalFormatting>
  <conditionalFormatting sqref="F53:G53">
    <cfRule type="cellIs" dxfId="9650" priority="1973" operator="lessThan">
      <formula>0</formula>
    </cfRule>
  </conditionalFormatting>
  <conditionalFormatting sqref="F53:G53">
    <cfRule type="cellIs" dxfId="9649" priority="1970" operator="lessThan">
      <formula>0</formula>
    </cfRule>
  </conditionalFormatting>
  <conditionalFormatting sqref="F53:G53">
    <cfRule type="cellIs" dxfId="9648" priority="1969" operator="lessThan">
      <formula>0</formula>
    </cfRule>
  </conditionalFormatting>
  <conditionalFormatting sqref="F53:G53">
    <cfRule type="cellIs" dxfId="9647" priority="1968" operator="lessThan">
      <formula>0</formula>
    </cfRule>
  </conditionalFormatting>
  <conditionalFormatting sqref="F53:G53">
    <cfRule type="cellIs" dxfId="9646" priority="1967" operator="lessThan">
      <formula>0</formula>
    </cfRule>
  </conditionalFormatting>
  <conditionalFormatting sqref="F53:G53">
    <cfRule type="cellIs" dxfId="9645" priority="1966" operator="lessThan">
      <formula>0</formula>
    </cfRule>
  </conditionalFormatting>
  <conditionalFormatting sqref="F53:G53">
    <cfRule type="cellIs" dxfId="9644" priority="1965" operator="lessThan">
      <formula>0</formula>
    </cfRule>
  </conditionalFormatting>
  <conditionalFormatting sqref="F53:G53">
    <cfRule type="cellIs" dxfId="9643" priority="1964" operator="lessThan">
      <formula>0</formula>
    </cfRule>
  </conditionalFormatting>
  <conditionalFormatting sqref="F53:G53">
    <cfRule type="cellIs" dxfId="9642" priority="1945" operator="lessThan">
      <formula>0</formula>
    </cfRule>
  </conditionalFormatting>
  <conditionalFormatting sqref="F53:G53">
    <cfRule type="cellIs" dxfId="9641" priority="1943" operator="lessThan">
      <formula>0</formula>
    </cfRule>
  </conditionalFormatting>
  <conditionalFormatting sqref="F53:G53">
    <cfRule type="cellIs" dxfId="9640" priority="1944" operator="lessThan">
      <formula>0</formula>
    </cfRule>
  </conditionalFormatting>
  <conditionalFormatting sqref="F53:G53">
    <cfRule type="cellIs" dxfId="9639" priority="1942" operator="lessThan">
      <formula>0</formula>
    </cfRule>
  </conditionalFormatting>
  <conditionalFormatting sqref="F53:G53">
    <cfRule type="cellIs" dxfId="9638" priority="1936" operator="lessThan">
      <formula>0</formula>
    </cfRule>
  </conditionalFormatting>
  <conditionalFormatting sqref="F53:G53">
    <cfRule type="cellIs" dxfId="9637" priority="1934" operator="lessThan">
      <formula>0</formula>
    </cfRule>
  </conditionalFormatting>
  <conditionalFormatting sqref="F53:G53">
    <cfRule type="cellIs" dxfId="9636" priority="1935" operator="lessThan">
      <formula>0</formula>
    </cfRule>
  </conditionalFormatting>
  <conditionalFormatting sqref="F53:G53">
    <cfRule type="cellIs" dxfId="9635" priority="1933" operator="lessThan">
      <formula>0</formula>
    </cfRule>
  </conditionalFormatting>
  <conditionalFormatting sqref="F53:G53">
    <cfRule type="cellIs" dxfId="9634" priority="1932" operator="lessThan">
      <formula>0</formula>
    </cfRule>
  </conditionalFormatting>
  <conditionalFormatting sqref="F53:G53">
    <cfRule type="cellIs" dxfId="9633" priority="1931" operator="lessThan">
      <formula>0</formula>
    </cfRule>
  </conditionalFormatting>
  <conditionalFormatting sqref="F53:G53">
    <cfRule type="cellIs" dxfId="9632" priority="1929" operator="lessThan">
      <formula>0</formula>
    </cfRule>
  </conditionalFormatting>
  <conditionalFormatting sqref="F53:G53">
    <cfRule type="cellIs" dxfId="9631" priority="1930" operator="lessThan">
      <formula>0</formula>
    </cfRule>
  </conditionalFormatting>
  <conditionalFormatting sqref="F53:G53">
    <cfRule type="cellIs" dxfId="9630" priority="1928" operator="lessThan">
      <formula>0</formula>
    </cfRule>
  </conditionalFormatting>
  <conditionalFormatting sqref="F53:G53">
    <cfRule type="cellIs" dxfId="9629" priority="1927" operator="lessThan">
      <formula>0</formula>
    </cfRule>
  </conditionalFormatting>
  <conditionalFormatting sqref="F53:G53">
    <cfRule type="cellIs" dxfId="9628" priority="1925" operator="lessThan">
      <formula>0</formula>
    </cfRule>
  </conditionalFormatting>
  <conditionalFormatting sqref="F53:G53">
    <cfRule type="cellIs" dxfId="9627" priority="1926" operator="lessThan">
      <formula>0</formula>
    </cfRule>
  </conditionalFormatting>
  <conditionalFormatting sqref="F53:G53">
    <cfRule type="cellIs" dxfId="9626" priority="1924" operator="lessThan">
      <formula>0</formula>
    </cfRule>
  </conditionalFormatting>
  <conditionalFormatting sqref="F53:G53">
    <cfRule type="cellIs" dxfId="9625" priority="1923" operator="lessThan">
      <formula>0</formula>
    </cfRule>
  </conditionalFormatting>
  <conditionalFormatting sqref="F53:G53">
    <cfRule type="cellIs" dxfId="9624" priority="1922" operator="lessThan">
      <formula>0</formula>
    </cfRule>
  </conditionalFormatting>
  <conditionalFormatting sqref="F53:G53">
    <cfRule type="cellIs" dxfId="9623" priority="1963" operator="lessThan">
      <formula>0</formula>
    </cfRule>
  </conditionalFormatting>
  <conditionalFormatting sqref="F53:G53">
    <cfRule type="cellIs" dxfId="9622" priority="1962" operator="lessThan">
      <formula>0</formula>
    </cfRule>
  </conditionalFormatting>
  <conditionalFormatting sqref="F53:G53">
    <cfRule type="cellIs" dxfId="9621" priority="1961" operator="lessThan">
      <formula>0</formula>
    </cfRule>
  </conditionalFormatting>
  <conditionalFormatting sqref="F53:G53">
    <cfRule type="cellIs" dxfId="9620" priority="1960" operator="lessThan">
      <formula>0</formula>
    </cfRule>
  </conditionalFormatting>
  <conditionalFormatting sqref="F53:G53">
    <cfRule type="cellIs" dxfId="9619" priority="1959" operator="lessThan">
      <formula>0</formula>
    </cfRule>
  </conditionalFormatting>
  <conditionalFormatting sqref="F53:G53">
    <cfRule type="cellIs" dxfId="9618" priority="1958" operator="lessThan">
      <formula>0</formula>
    </cfRule>
  </conditionalFormatting>
  <conditionalFormatting sqref="F53:G53">
    <cfRule type="cellIs" dxfId="9617" priority="1957" operator="lessThan">
      <formula>0</formula>
    </cfRule>
  </conditionalFormatting>
  <conditionalFormatting sqref="F53:G53">
    <cfRule type="cellIs" dxfId="9616" priority="1954" operator="lessThan">
      <formula>0</formula>
    </cfRule>
  </conditionalFormatting>
  <conditionalFormatting sqref="F53:G53">
    <cfRule type="cellIs" dxfId="9615" priority="1953" operator="lessThan">
      <formula>0</formula>
    </cfRule>
  </conditionalFormatting>
  <conditionalFormatting sqref="F53:G53">
    <cfRule type="cellIs" dxfId="9614" priority="1956" operator="lessThan">
      <formula>0</formula>
    </cfRule>
  </conditionalFormatting>
  <conditionalFormatting sqref="F53:G53">
    <cfRule type="cellIs" dxfId="9613" priority="1955" operator="lessThan">
      <formula>0</formula>
    </cfRule>
  </conditionalFormatting>
  <conditionalFormatting sqref="F53:G53">
    <cfRule type="cellIs" dxfId="9612" priority="1952" operator="lessThan">
      <formula>0</formula>
    </cfRule>
  </conditionalFormatting>
  <conditionalFormatting sqref="F53:G53">
    <cfRule type="cellIs" dxfId="9611" priority="1951" operator="lessThan">
      <formula>0</formula>
    </cfRule>
  </conditionalFormatting>
  <conditionalFormatting sqref="F53:G53">
    <cfRule type="cellIs" dxfId="9610" priority="1950" operator="lessThan">
      <formula>0</formula>
    </cfRule>
  </conditionalFormatting>
  <conditionalFormatting sqref="F53:G53">
    <cfRule type="cellIs" dxfId="9609" priority="1949" operator="lessThan">
      <formula>0</formula>
    </cfRule>
  </conditionalFormatting>
  <conditionalFormatting sqref="F53:G53">
    <cfRule type="cellIs" dxfId="9608" priority="1948" operator="lessThan">
      <formula>0</formula>
    </cfRule>
  </conditionalFormatting>
  <conditionalFormatting sqref="F53:G53">
    <cfRule type="cellIs" dxfId="9607" priority="1947" operator="lessThan">
      <formula>0</formula>
    </cfRule>
  </conditionalFormatting>
  <conditionalFormatting sqref="F53:G53">
    <cfRule type="cellIs" dxfId="9606" priority="1946" operator="lessThan">
      <formula>0</formula>
    </cfRule>
  </conditionalFormatting>
  <conditionalFormatting sqref="F53:G53">
    <cfRule type="cellIs" dxfId="9605" priority="1941" operator="lessThan">
      <formula>0</formula>
    </cfRule>
  </conditionalFormatting>
  <conditionalFormatting sqref="F53:G53">
    <cfRule type="cellIs" dxfId="9604" priority="1940" operator="lessThan">
      <formula>0</formula>
    </cfRule>
  </conditionalFormatting>
  <conditionalFormatting sqref="F53:G53">
    <cfRule type="cellIs" dxfId="9603" priority="1938" operator="lessThan">
      <formula>0</formula>
    </cfRule>
  </conditionalFormatting>
  <conditionalFormatting sqref="F53:G53">
    <cfRule type="cellIs" dxfId="9602" priority="1939" operator="lessThan">
      <formula>0</formula>
    </cfRule>
  </conditionalFormatting>
  <conditionalFormatting sqref="F53:G53">
    <cfRule type="cellIs" dxfId="9601" priority="1937" operator="lessThan">
      <formula>0</formula>
    </cfRule>
  </conditionalFormatting>
  <conditionalFormatting sqref="F75:G75">
    <cfRule type="cellIs" dxfId="9600" priority="1921" operator="lessThan">
      <formula>0</formula>
    </cfRule>
  </conditionalFormatting>
  <conditionalFormatting sqref="F75:G75">
    <cfRule type="cellIs" dxfId="9599" priority="1920" operator="lessThan">
      <formula>0</formula>
    </cfRule>
  </conditionalFormatting>
  <conditionalFormatting sqref="F75:G75">
    <cfRule type="cellIs" dxfId="9598" priority="1919" operator="lessThan">
      <formula>0</formula>
    </cfRule>
  </conditionalFormatting>
  <conditionalFormatting sqref="F75:G75">
    <cfRule type="cellIs" dxfId="9597" priority="1917" operator="lessThan">
      <formula>0</formula>
    </cfRule>
  </conditionalFormatting>
  <conditionalFormatting sqref="F75:G75">
    <cfRule type="cellIs" dxfId="9596" priority="1918" operator="lessThan">
      <formula>0</formula>
    </cfRule>
  </conditionalFormatting>
  <conditionalFormatting sqref="F75:G75">
    <cfRule type="cellIs" dxfId="9595" priority="1916" operator="lessThan">
      <formula>0</formula>
    </cfRule>
  </conditionalFormatting>
  <conditionalFormatting sqref="F75:G75">
    <cfRule type="cellIs" dxfId="9594" priority="1915" operator="lessThan">
      <formula>0</formula>
    </cfRule>
  </conditionalFormatting>
  <conditionalFormatting sqref="F75:G75">
    <cfRule type="cellIs" dxfId="9593" priority="1914" operator="lessThan">
      <formula>0</formula>
    </cfRule>
  </conditionalFormatting>
  <conditionalFormatting sqref="F75:G75">
    <cfRule type="cellIs" dxfId="9592" priority="1913" operator="lessThan">
      <formula>0</formula>
    </cfRule>
  </conditionalFormatting>
  <conditionalFormatting sqref="F75:G75">
    <cfRule type="cellIs" dxfId="9591" priority="1912" operator="lessThan">
      <formula>0</formula>
    </cfRule>
  </conditionalFormatting>
  <conditionalFormatting sqref="F75:G75">
    <cfRule type="cellIs" dxfId="9590" priority="1911" operator="lessThan">
      <formula>0</formula>
    </cfRule>
  </conditionalFormatting>
  <conditionalFormatting sqref="F75:G75">
    <cfRule type="cellIs" dxfId="9589" priority="1908" operator="lessThan">
      <formula>0</formula>
    </cfRule>
  </conditionalFormatting>
  <conditionalFormatting sqref="F75:G75">
    <cfRule type="cellIs" dxfId="9588" priority="1907" operator="lessThan">
      <formula>0</formula>
    </cfRule>
  </conditionalFormatting>
  <conditionalFormatting sqref="F75:G75">
    <cfRule type="cellIs" dxfId="9587" priority="1910" operator="lessThan">
      <formula>0</formula>
    </cfRule>
  </conditionalFormatting>
  <conditionalFormatting sqref="F75:G75">
    <cfRule type="cellIs" dxfId="9586" priority="1909" operator="lessThan">
      <formula>0</formula>
    </cfRule>
  </conditionalFormatting>
  <conditionalFormatting sqref="F75:G75">
    <cfRule type="cellIs" dxfId="9585" priority="1906" operator="lessThan">
      <formula>0</formula>
    </cfRule>
  </conditionalFormatting>
  <conditionalFormatting sqref="F75:G75">
    <cfRule type="cellIs" dxfId="9584" priority="1905" operator="lessThan">
      <formula>0</formula>
    </cfRule>
  </conditionalFormatting>
  <conditionalFormatting sqref="F75:G75">
    <cfRule type="cellIs" dxfId="9583" priority="1904" operator="lessThan">
      <formula>0</formula>
    </cfRule>
  </conditionalFormatting>
  <conditionalFormatting sqref="F75:G75">
    <cfRule type="cellIs" dxfId="9582" priority="1903" operator="lessThan">
      <formula>0</formula>
    </cfRule>
  </conditionalFormatting>
  <conditionalFormatting sqref="F75:G75">
    <cfRule type="cellIs" dxfId="9581" priority="1902" operator="lessThan">
      <formula>0</formula>
    </cfRule>
  </conditionalFormatting>
  <conditionalFormatting sqref="F75:G75">
    <cfRule type="cellIs" dxfId="9580" priority="1901" operator="lessThan">
      <formula>0</formula>
    </cfRule>
  </conditionalFormatting>
  <conditionalFormatting sqref="F75:G75">
    <cfRule type="cellIs" dxfId="9579" priority="1900" operator="lessThan">
      <formula>0</formula>
    </cfRule>
  </conditionalFormatting>
  <conditionalFormatting sqref="F75:G75">
    <cfRule type="cellIs" dxfId="9578" priority="1881" operator="lessThan">
      <formula>0</formula>
    </cfRule>
  </conditionalFormatting>
  <conditionalFormatting sqref="F75:G75">
    <cfRule type="cellIs" dxfId="9577" priority="1879" operator="lessThan">
      <formula>0</formula>
    </cfRule>
  </conditionalFormatting>
  <conditionalFormatting sqref="F75:G75">
    <cfRule type="cellIs" dxfId="9576" priority="1880" operator="lessThan">
      <formula>0</formula>
    </cfRule>
  </conditionalFormatting>
  <conditionalFormatting sqref="F75:G75">
    <cfRule type="cellIs" dxfId="9575" priority="1878" operator="lessThan">
      <formula>0</formula>
    </cfRule>
  </conditionalFormatting>
  <conditionalFormatting sqref="F75:G75">
    <cfRule type="cellIs" dxfId="9574" priority="1872" operator="lessThan">
      <formula>0</formula>
    </cfRule>
  </conditionalFormatting>
  <conditionalFormatting sqref="F75:G75">
    <cfRule type="cellIs" dxfId="9573" priority="1870" operator="lessThan">
      <formula>0</formula>
    </cfRule>
  </conditionalFormatting>
  <conditionalFormatting sqref="F75:G75">
    <cfRule type="cellIs" dxfId="9572" priority="1871" operator="lessThan">
      <formula>0</formula>
    </cfRule>
  </conditionalFormatting>
  <conditionalFormatting sqref="F75:G75">
    <cfRule type="cellIs" dxfId="9571" priority="1869" operator="lessThan">
      <formula>0</formula>
    </cfRule>
  </conditionalFormatting>
  <conditionalFormatting sqref="F75:G75">
    <cfRule type="cellIs" dxfId="9570" priority="1868" operator="lessThan">
      <formula>0</formula>
    </cfRule>
  </conditionalFormatting>
  <conditionalFormatting sqref="F75:G75">
    <cfRule type="cellIs" dxfId="9569" priority="1867" operator="lessThan">
      <formula>0</formula>
    </cfRule>
  </conditionalFormatting>
  <conditionalFormatting sqref="F75:G75">
    <cfRule type="cellIs" dxfId="9568" priority="1865" operator="lessThan">
      <formula>0</formula>
    </cfRule>
  </conditionalFormatting>
  <conditionalFormatting sqref="F75:G75">
    <cfRule type="cellIs" dxfId="9567" priority="1866" operator="lessThan">
      <formula>0</formula>
    </cfRule>
  </conditionalFormatting>
  <conditionalFormatting sqref="F75:G75">
    <cfRule type="cellIs" dxfId="9566" priority="1864" operator="lessThan">
      <formula>0</formula>
    </cfRule>
  </conditionalFormatting>
  <conditionalFormatting sqref="F75:G75">
    <cfRule type="cellIs" dxfId="9565" priority="1863" operator="lessThan">
      <formula>0</formula>
    </cfRule>
  </conditionalFormatting>
  <conditionalFormatting sqref="F75:G75">
    <cfRule type="cellIs" dxfId="9564" priority="1861" operator="lessThan">
      <formula>0</formula>
    </cfRule>
  </conditionalFormatting>
  <conditionalFormatting sqref="F75:G75">
    <cfRule type="cellIs" dxfId="9563" priority="1862" operator="lessThan">
      <formula>0</formula>
    </cfRule>
  </conditionalFormatting>
  <conditionalFormatting sqref="F75:G75">
    <cfRule type="cellIs" dxfId="9562" priority="1860" operator="lessThan">
      <formula>0</formula>
    </cfRule>
  </conditionalFormatting>
  <conditionalFormatting sqref="F75:G75">
    <cfRule type="cellIs" dxfId="9561" priority="1859" operator="lessThan">
      <formula>0</formula>
    </cfRule>
  </conditionalFormatting>
  <conditionalFormatting sqref="F75:G75">
    <cfRule type="cellIs" dxfId="9560" priority="1858" operator="lessThan">
      <formula>0</formula>
    </cfRule>
  </conditionalFormatting>
  <conditionalFormatting sqref="F75:G75">
    <cfRule type="cellIs" dxfId="9559" priority="1899" operator="lessThan">
      <formula>0</formula>
    </cfRule>
  </conditionalFormatting>
  <conditionalFormatting sqref="F75:G75">
    <cfRule type="cellIs" dxfId="9558" priority="1898" operator="lessThan">
      <formula>0</formula>
    </cfRule>
  </conditionalFormatting>
  <conditionalFormatting sqref="F75:G75">
    <cfRule type="cellIs" dxfId="9557" priority="1897" operator="lessThan">
      <formula>0</formula>
    </cfRule>
  </conditionalFormatting>
  <conditionalFormatting sqref="F75:G75">
    <cfRule type="cellIs" dxfId="9556" priority="1896" operator="lessThan">
      <formula>0</formula>
    </cfRule>
  </conditionalFormatting>
  <conditionalFormatting sqref="F75:G75">
    <cfRule type="cellIs" dxfId="9555" priority="1895" operator="lessThan">
      <formula>0</formula>
    </cfRule>
  </conditionalFormatting>
  <conditionalFormatting sqref="F75:G75">
    <cfRule type="cellIs" dxfId="9554" priority="1894" operator="lessThan">
      <formula>0</formula>
    </cfRule>
  </conditionalFormatting>
  <conditionalFormatting sqref="F75:G75">
    <cfRule type="cellIs" dxfId="9553" priority="1893" operator="lessThan">
      <formula>0</formula>
    </cfRule>
  </conditionalFormatting>
  <conditionalFormatting sqref="F75:G75">
    <cfRule type="cellIs" dxfId="9552" priority="1890" operator="lessThan">
      <formula>0</formula>
    </cfRule>
  </conditionalFormatting>
  <conditionalFormatting sqref="F75:G75">
    <cfRule type="cellIs" dxfId="9551" priority="1889" operator="lessThan">
      <formula>0</formula>
    </cfRule>
  </conditionalFormatting>
  <conditionalFormatting sqref="F75:G75">
    <cfRule type="cellIs" dxfId="9550" priority="1892" operator="lessThan">
      <formula>0</formula>
    </cfRule>
  </conditionalFormatting>
  <conditionalFormatting sqref="F75:G75">
    <cfRule type="cellIs" dxfId="9549" priority="1891" operator="lessThan">
      <formula>0</formula>
    </cfRule>
  </conditionalFormatting>
  <conditionalFormatting sqref="F75:G75">
    <cfRule type="cellIs" dxfId="9548" priority="1888" operator="lessThan">
      <formula>0</formula>
    </cfRule>
  </conditionalFormatting>
  <conditionalFormatting sqref="F75:G75">
    <cfRule type="cellIs" dxfId="9547" priority="1887" operator="lessThan">
      <formula>0</formula>
    </cfRule>
  </conditionalFormatting>
  <conditionalFormatting sqref="F75:G75">
    <cfRule type="cellIs" dxfId="9546" priority="1886" operator="lessThan">
      <formula>0</formula>
    </cfRule>
  </conditionalFormatting>
  <conditionalFormatting sqref="F75:G75">
    <cfRule type="cellIs" dxfId="9545" priority="1885" operator="lessThan">
      <formula>0</formula>
    </cfRule>
  </conditionalFormatting>
  <conditionalFormatting sqref="F75:G75">
    <cfRule type="cellIs" dxfId="9544" priority="1884" operator="lessThan">
      <formula>0</formula>
    </cfRule>
  </conditionalFormatting>
  <conditionalFormatting sqref="F75:G75">
    <cfRule type="cellIs" dxfId="9543" priority="1883" operator="lessThan">
      <formula>0</formula>
    </cfRule>
  </conditionalFormatting>
  <conditionalFormatting sqref="F75:G75">
    <cfRule type="cellIs" dxfId="9542" priority="1882" operator="lessThan">
      <formula>0</formula>
    </cfRule>
  </conditionalFormatting>
  <conditionalFormatting sqref="F75:G75">
    <cfRule type="cellIs" dxfId="9541" priority="1877" operator="lessThan">
      <formula>0</formula>
    </cfRule>
  </conditionalFormatting>
  <conditionalFormatting sqref="F75:G75">
    <cfRule type="cellIs" dxfId="9540" priority="1876" operator="lessThan">
      <formula>0</formula>
    </cfRule>
  </conditionalFormatting>
  <conditionalFormatting sqref="F75:G75">
    <cfRule type="cellIs" dxfId="9539" priority="1874" operator="lessThan">
      <formula>0</formula>
    </cfRule>
  </conditionalFormatting>
  <conditionalFormatting sqref="F75:G75">
    <cfRule type="cellIs" dxfId="9538" priority="1875" operator="lessThan">
      <formula>0</formula>
    </cfRule>
  </conditionalFormatting>
  <conditionalFormatting sqref="F75:G75">
    <cfRule type="cellIs" dxfId="9537" priority="1873" operator="lessThan">
      <formula>0</formula>
    </cfRule>
  </conditionalFormatting>
  <conditionalFormatting sqref="F76:G76">
    <cfRule type="cellIs" dxfId="9536" priority="1857" operator="lessThan">
      <formula>0</formula>
    </cfRule>
  </conditionalFormatting>
  <conditionalFormatting sqref="F76:G76">
    <cfRule type="cellIs" dxfId="9535" priority="1856" operator="lessThan">
      <formula>0</formula>
    </cfRule>
  </conditionalFormatting>
  <conditionalFormatting sqref="F76:G76">
    <cfRule type="cellIs" dxfId="9534" priority="1855" operator="lessThan">
      <formula>0</formula>
    </cfRule>
  </conditionalFormatting>
  <conditionalFormatting sqref="F76:G76">
    <cfRule type="cellIs" dxfId="9533" priority="1853" operator="lessThan">
      <formula>0</formula>
    </cfRule>
  </conditionalFormatting>
  <conditionalFormatting sqref="F76:G76">
    <cfRule type="cellIs" dxfId="9532" priority="1854" operator="lessThan">
      <formula>0</formula>
    </cfRule>
  </conditionalFormatting>
  <conditionalFormatting sqref="F76:G76">
    <cfRule type="cellIs" dxfId="9531" priority="1852" operator="lessThan">
      <formula>0</formula>
    </cfRule>
  </conditionalFormatting>
  <conditionalFormatting sqref="F76:G76">
    <cfRule type="cellIs" dxfId="9530" priority="1851" operator="lessThan">
      <formula>0</formula>
    </cfRule>
  </conditionalFormatting>
  <conditionalFormatting sqref="F76:G76">
    <cfRule type="cellIs" dxfId="9529" priority="1850" operator="lessThan">
      <formula>0</formula>
    </cfRule>
  </conditionalFormatting>
  <conditionalFormatting sqref="F76:G76">
    <cfRule type="cellIs" dxfId="9528" priority="1849" operator="lessThan">
      <formula>0</formula>
    </cfRule>
  </conditionalFormatting>
  <conditionalFormatting sqref="F76:G76">
    <cfRule type="cellIs" dxfId="9527" priority="1848" operator="lessThan">
      <formula>0</formula>
    </cfRule>
  </conditionalFormatting>
  <conditionalFormatting sqref="F76:G76">
    <cfRule type="cellIs" dxfId="9526" priority="1847" operator="lessThan">
      <formula>0</formula>
    </cfRule>
  </conditionalFormatting>
  <conditionalFormatting sqref="F76:G76">
    <cfRule type="cellIs" dxfId="9525" priority="1844" operator="lessThan">
      <formula>0</formula>
    </cfRule>
  </conditionalFormatting>
  <conditionalFormatting sqref="F76:G76">
    <cfRule type="cellIs" dxfId="9524" priority="1843" operator="lessThan">
      <formula>0</formula>
    </cfRule>
  </conditionalFormatting>
  <conditionalFormatting sqref="F76:G76">
    <cfRule type="cellIs" dxfId="9523" priority="1846" operator="lessThan">
      <formula>0</formula>
    </cfRule>
  </conditionalFormatting>
  <conditionalFormatting sqref="F76:G76">
    <cfRule type="cellIs" dxfId="9522" priority="1845" operator="lessThan">
      <formula>0</formula>
    </cfRule>
  </conditionalFormatting>
  <conditionalFormatting sqref="F76:G76">
    <cfRule type="cellIs" dxfId="9521" priority="1842" operator="lessThan">
      <formula>0</formula>
    </cfRule>
  </conditionalFormatting>
  <conditionalFormatting sqref="F76:G76">
    <cfRule type="cellIs" dxfId="9520" priority="1841" operator="lessThan">
      <formula>0</formula>
    </cfRule>
  </conditionalFormatting>
  <conditionalFormatting sqref="F76:G76">
    <cfRule type="cellIs" dxfId="9519" priority="1840" operator="lessThan">
      <formula>0</formula>
    </cfRule>
  </conditionalFormatting>
  <conditionalFormatting sqref="F76:G76">
    <cfRule type="cellIs" dxfId="9518" priority="1839" operator="lessThan">
      <formula>0</formula>
    </cfRule>
  </conditionalFormatting>
  <conditionalFormatting sqref="F76:G76">
    <cfRule type="cellIs" dxfId="9517" priority="1838" operator="lessThan">
      <formula>0</formula>
    </cfRule>
  </conditionalFormatting>
  <conditionalFormatting sqref="F76:G76">
    <cfRule type="cellIs" dxfId="9516" priority="1837" operator="lessThan">
      <formula>0</formula>
    </cfRule>
  </conditionalFormatting>
  <conditionalFormatting sqref="F76:G76">
    <cfRule type="cellIs" dxfId="9515" priority="1836" operator="lessThan">
      <formula>0</formula>
    </cfRule>
  </conditionalFormatting>
  <conditionalFormatting sqref="F76:G76">
    <cfRule type="cellIs" dxfId="9514" priority="1817" operator="lessThan">
      <formula>0</formula>
    </cfRule>
  </conditionalFormatting>
  <conditionalFormatting sqref="F76:G76">
    <cfRule type="cellIs" dxfId="9513" priority="1815" operator="lessThan">
      <formula>0</formula>
    </cfRule>
  </conditionalFormatting>
  <conditionalFormatting sqref="F76:G76">
    <cfRule type="cellIs" dxfId="9512" priority="1816" operator="lessThan">
      <formula>0</formula>
    </cfRule>
  </conditionalFormatting>
  <conditionalFormatting sqref="F76:G76">
    <cfRule type="cellIs" dxfId="9511" priority="1814" operator="lessThan">
      <formula>0</formula>
    </cfRule>
  </conditionalFormatting>
  <conditionalFormatting sqref="F76:G76">
    <cfRule type="cellIs" dxfId="9510" priority="1808" operator="lessThan">
      <formula>0</formula>
    </cfRule>
  </conditionalFormatting>
  <conditionalFormatting sqref="F76:G76">
    <cfRule type="cellIs" dxfId="9509" priority="1806" operator="lessThan">
      <formula>0</formula>
    </cfRule>
  </conditionalFormatting>
  <conditionalFormatting sqref="F76:G76">
    <cfRule type="cellIs" dxfId="9508" priority="1807" operator="lessThan">
      <formula>0</formula>
    </cfRule>
  </conditionalFormatting>
  <conditionalFormatting sqref="F76:G76">
    <cfRule type="cellIs" dxfId="9507" priority="1805" operator="lessThan">
      <formula>0</formula>
    </cfRule>
  </conditionalFormatting>
  <conditionalFormatting sqref="F76:G76">
    <cfRule type="cellIs" dxfId="9506" priority="1804" operator="lessThan">
      <formula>0</formula>
    </cfRule>
  </conditionalFormatting>
  <conditionalFormatting sqref="F76:G76">
    <cfRule type="cellIs" dxfId="9505" priority="1803" operator="lessThan">
      <formula>0</formula>
    </cfRule>
  </conditionalFormatting>
  <conditionalFormatting sqref="F76:G76">
    <cfRule type="cellIs" dxfId="9504" priority="1801" operator="lessThan">
      <formula>0</formula>
    </cfRule>
  </conditionalFormatting>
  <conditionalFormatting sqref="F76:G76">
    <cfRule type="cellIs" dxfId="9503" priority="1802" operator="lessThan">
      <formula>0</formula>
    </cfRule>
  </conditionalFormatting>
  <conditionalFormatting sqref="F76:G76">
    <cfRule type="cellIs" dxfId="9502" priority="1800" operator="lessThan">
      <formula>0</formula>
    </cfRule>
  </conditionalFormatting>
  <conditionalFormatting sqref="F76:G76">
    <cfRule type="cellIs" dxfId="9501" priority="1799" operator="lessThan">
      <formula>0</formula>
    </cfRule>
  </conditionalFormatting>
  <conditionalFormatting sqref="F76:G76">
    <cfRule type="cellIs" dxfId="9500" priority="1797" operator="lessThan">
      <formula>0</formula>
    </cfRule>
  </conditionalFormatting>
  <conditionalFormatting sqref="F76:G76">
    <cfRule type="cellIs" dxfId="9499" priority="1798" operator="lessThan">
      <formula>0</formula>
    </cfRule>
  </conditionalFormatting>
  <conditionalFormatting sqref="F76:G76">
    <cfRule type="cellIs" dxfId="9498" priority="1796" operator="lessThan">
      <formula>0</formula>
    </cfRule>
  </conditionalFormatting>
  <conditionalFormatting sqref="F76:G76">
    <cfRule type="cellIs" dxfId="9497" priority="1795" operator="lessThan">
      <formula>0</formula>
    </cfRule>
  </conditionalFormatting>
  <conditionalFormatting sqref="F76:G76">
    <cfRule type="cellIs" dxfId="9496" priority="1794" operator="lessThan">
      <formula>0</formula>
    </cfRule>
  </conditionalFormatting>
  <conditionalFormatting sqref="F76:G76">
    <cfRule type="cellIs" dxfId="9495" priority="1835" operator="lessThan">
      <formula>0</formula>
    </cfRule>
  </conditionalFormatting>
  <conditionalFormatting sqref="F76:G76">
    <cfRule type="cellIs" dxfId="9494" priority="1834" operator="lessThan">
      <formula>0</formula>
    </cfRule>
  </conditionalFormatting>
  <conditionalFormatting sqref="F76:G76">
    <cfRule type="cellIs" dxfId="9493" priority="1833" operator="lessThan">
      <formula>0</formula>
    </cfRule>
  </conditionalFormatting>
  <conditionalFormatting sqref="F76:G76">
    <cfRule type="cellIs" dxfId="9492" priority="1832" operator="lessThan">
      <formula>0</formula>
    </cfRule>
  </conditionalFormatting>
  <conditionalFormatting sqref="F76:G76">
    <cfRule type="cellIs" dxfId="9491" priority="1831" operator="lessThan">
      <formula>0</formula>
    </cfRule>
  </conditionalFormatting>
  <conditionalFormatting sqref="F76:G76">
    <cfRule type="cellIs" dxfId="9490" priority="1830" operator="lessThan">
      <formula>0</formula>
    </cfRule>
  </conditionalFormatting>
  <conditionalFormatting sqref="F76:G76">
    <cfRule type="cellIs" dxfId="9489" priority="1829" operator="lessThan">
      <formula>0</formula>
    </cfRule>
  </conditionalFormatting>
  <conditionalFormatting sqref="F76:G76">
    <cfRule type="cellIs" dxfId="9488" priority="1826" operator="lessThan">
      <formula>0</formula>
    </cfRule>
  </conditionalFormatting>
  <conditionalFormatting sqref="F76:G76">
    <cfRule type="cellIs" dxfId="9487" priority="1825" operator="lessThan">
      <formula>0</formula>
    </cfRule>
  </conditionalFormatting>
  <conditionalFormatting sqref="F76:G76">
    <cfRule type="cellIs" dxfId="9486" priority="1828" operator="lessThan">
      <formula>0</formula>
    </cfRule>
  </conditionalFormatting>
  <conditionalFormatting sqref="F76:G76">
    <cfRule type="cellIs" dxfId="9485" priority="1827" operator="lessThan">
      <formula>0</formula>
    </cfRule>
  </conditionalFormatting>
  <conditionalFormatting sqref="F76:G76">
    <cfRule type="cellIs" dxfId="9484" priority="1824" operator="lessThan">
      <formula>0</formula>
    </cfRule>
  </conditionalFormatting>
  <conditionalFormatting sqref="F76:G76">
    <cfRule type="cellIs" dxfId="9483" priority="1823" operator="lessThan">
      <formula>0</formula>
    </cfRule>
  </conditionalFormatting>
  <conditionalFormatting sqref="F76:G76">
    <cfRule type="cellIs" dxfId="9482" priority="1822" operator="lessThan">
      <formula>0</formula>
    </cfRule>
  </conditionalFormatting>
  <conditionalFormatting sqref="F76:G76">
    <cfRule type="cellIs" dxfId="9481" priority="1821" operator="lessThan">
      <formula>0</formula>
    </cfRule>
  </conditionalFormatting>
  <conditionalFormatting sqref="F76:G76">
    <cfRule type="cellIs" dxfId="9480" priority="1820" operator="lessThan">
      <formula>0</formula>
    </cfRule>
  </conditionalFormatting>
  <conditionalFormatting sqref="F76:G76">
    <cfRule type="cellIs" dxfId="9479" priority="1819" operator="lessThan">
      <formula>0</formula>
    </cfRule>
  </conditionalFormatting>
  <conditionalFormatting sqref="F76:G76">
    <cfRule type="cellIs" dxfId="9478" priority="1818" operator="lessThan">
      <formula>0</formula>
    </cfRule>
  </conditionalFormatting>
  <conditionalFormatting sqref="F76:G76">
    <cfRule type="cellIs" dxfId="9477" priority="1813" operator="lessThan">
      <formula>0</formula>
    </cfRule>
  </conditionalFormatting>
  <conditionalFormatting sqref="F76:G76">
    <cfRule type="cellIs" dxfId="9476" priority="1812" operator="lessThan">
      <formula>0</formula>
    </cfRule>
  </conditionalFormatting>
  <conditionalFormatting sqref="F76:G76">
    <cfRule type="cellIs" dxfId="9475" priority="1810" operator="lessThan">
      <formula>0</formula>
    </cfRule>
  </conditionalFormatting>
  <conditionalFormatting sqref="F76:G76">
    <cfRule type="cellIs" dxfId="9474" priority="1811" operator="lessThan">
      <formula>0</formula>
    </cfRule>
  </conditionalFormatting>
  <conditionalFormatting sqref="F76:G76">
    <cfRule type="cellIs" dxfId="9473" priority="1809" operator="lessThan">
      <formula>0</formula>
    </cfRule>
  </conditionalFormatting>
  <conditionalFormatting sqref="F67:G67">
    <cfRule type="cellIs" dxfId="9472" priority="577" operator="lessThan">
      <formula>0</formula>
    </cfRule>
  </conditionalFormatting>
  <conditionalFormatting sqref="F67:G67">
    <cfRule type="cellIs" dxfId="9471" priority="576" operator="lessThan">
      <formula>0</formula>
    </cfRule>
  </conditionalFormatting>
  <conditionalFormatting sqref="F67:G67">
    <cfRule type="cellIs" dxfId="9470" priority="575" operator="lessThan">
      <formula>0</formula>
    </cfRule>
  </conditionalFormatting>
  <conditionalFormatting sqref="F67:G67">
    <cfRule type="cellIs" dxfId="9469" priority="573" operator="lessThan">
      <formula>0</formula>
    </cfRule>
  </conditionalFormatting>
  <conditionalFormatting sqref="F67:G67">
    <cfRule type="cellIs" dxfId="9468" priority="574" operator="lessThan">
      <formula>0</formula>
    </cfRule>
  </conditionalFormatting>
  <conditionalFormatting sqref="F67:G67">
    <cfRule type="cellIs" dxfId="9467" priority="572" operator="lessThan">
      <formula>0</formula>
    </cfRule>
  </conditionalFormatting>
  <conditionalFormatting sqref="F67:G67">
    <cfRule type="cellIs" dxfId="9466" priority="571" operator="lessThan">
      <formula>0</formula>
    </cfRule>
  </conditionalFormatting>
  <conditionalFormatting sqref="F67:G67">
    <cfRule type="cellIs" dxfId="9465" priority="570" operator="lessThan">
      <formula>0</formula>
    </cfRule>
  </conditionalFormatting>
  <conditionalFormatting sqref="F67:G67">
    <cfRule type="cellIs" dxfId="9464" priority="569" operator="lessThan">
      <formula>0</formula>
    </cfRule>
  </conditionalFormatting>
  <conditionalFormatting sqref="F67:G67">
    <cfRule type="cellIs" dxfId="9463" priority="568" operator="lessThan">
      <formula>0</formula>
    </cfRule>
  </conditionalFormatting>
  <conditionalFormatting sqref="F67:G67">
    <cfRule type="cellIs" dxfId="9462" priority="567" operator="lessThan">
      <formula>0</formula>
    </cfRule>
  </conditionalFormatting>
  <conditionalFormatting sqref="F67:G67">
    <cfRule type="cellIs" dxfId="9461" priority="564" operator="lessThan">
      <formula>0</formula>
    </cfRule>
  </conditionalFormatting>
  <conditionalFormatting sqref="F67:G67">
    <cfRule type="cellIs" dxfId="9460" priority="563" operator="lessThan">
      <formula>0</formula>
    </cfRule>
  </conditionalFormatting>
  <conditionalFormatting sqref="F67:G67">
    <cfRule type="cellIs" dxfId="9459" priority="566" operator="lessThan">
      <formula>0</formula>
    </cfRule>
  </conditionalFormatting>
  <conditionalFormatting sqref="F67:G67">
    <cfRule type="cellIs" dxfId="9458" priority="565" operator="lessThan">
      <formula>0</formula>
    </cfRule>
  </conditionalFormatting>
  <conditionalFormatting sqref="F67:G67">
    <cfRule type="cellIs" dxfId="9457" priority="562" operator="lessThan">
      <formula>0</formula>
    </cfRule>
  </conditionalFormatting>
  <conditionalFormatting sqref="F67:G67">
    <cfRule type="cellIs" dxfId="9456" priority="561" operator="lessThan">
      <formula>0</formula>
    </cfRule>
  </conditionalFormatting>
  <conditionalFormatting sqref="F67:G67">
    <cfRule type="cellIs" dxfId="9455" priority="560" operator="lessThan">
      <formula>0</formula>
    </cfRule>
  </conditionalFormatting>
  <conditionalFormatting sqref="F67:G67">
    <cfRule type="cellIs" dxfId="9454" priority="559" operator="lessThan">
      <formula>0</formula>
    </cfRule>
  </conditionalFormatting>
  <conditionalFormatting sqref="F67:G67">
    <cfRule type="cellIs" dxfId="9453" priority="558" operator="lessThan">
      <formula>0</formula>
    </cfRule>
  </conditionalFormatting>
  <conditionalFormatting sqref="F67:G67">
    <cfRule type="cellIs" dxfId="9452" priority="557" operator="lessThan">
      <formula>0</formula>
    </cfRule>
  </conditionalFormatting>
  <conditionalFormatting sqref="F67:G67">
    <cfRule type="cellIs" dxfId="9451" priority="556" operator="lessThan">
      <formula>0</formula>
    </cfRule>
  </conditionalFormatting>
  <conditionalFormatting sqref="F67:G67">
    <cfRule type="cellIs" dxfId="9450" priority="537" operator="lessThan">
      <formula>0</formula>
    </cfRule>
  </conditionalFormatting>
  <conditionalFormatting sqref="F67:G67">
    <cfRule type="cellIs" dxfId="9449" priority="535" operator="lessThan">
      <formula>0</formula>
    </cfRule>
  </conditionalFormatting>
  <conditionalFormatting sqref="F67:G67">
    <cfRule type="cellIs" dxfId="9448" priority="536" operator="lessThan">
      <formula>0</formula>
    </cfRule>
  </conditionalFormatting>
  <conditionalFormatting sqref="F67:G67">
    <cfRule type="cellIs" dxfId="9447" priority="534" operator="lessThan">
      <formula>0</formula>
    </cfRule>
  </conditionalFormatting>
  <conditionalFormatting sqref="F67:G67">
    <cfRule type="cellIs" dxfId="9446" priority="528" operator="lessThan">
      <formula>0</formula>
    </cfRule>
  </conditionalFormatting>
  <conditionalFormatting sqref="F67:G67">
    <cfRule type="cellIs" dxfId="9445" priority="526" operator="lessThan">
      <formula>0</formula>
    </cfRule>
  </conditionalFormatting>
  <conditionalFormatting sqref="F67:G67">
    <cfRule type="cellIs" dxfId="9444" priority="527" operator="lessThan">
      <formula>0</formula>
    </cfRule>
  </conditionalFormatting>
  <conditionalFormatting sqref="F67:G67">
    <cfRule type="cellIs" dxfId="9443" priority="525" operator="lessThan">
      <formula>0</formula>
    </cfRule>
  </conditionalFormatting>
  <conditionalFormatting sqref="F67:G67">
    <cfRule type="cellIs" dxfId="9442" priority="524" operator="lessThan">
      <formula>0</formula>
    </cfRule>
  </conditionalFormatting>
  <conditionalFormatting sqref="F67:G67">
    <cfRule type="cellIs" dxfId="9441" priority="523" operator="lessThan">
      <formula>0</formula>
    </cfRule>
  </conditionalFormatting>
  <conditionalFormatting sqref="F67:G67">
    <cfRule type="cellIs" dxfId="9440" priority="521" operator="lessThan">
      <formula>0</formula>
    </cfRule>
  </conditionalFormatting>
  <conditionalFormatting sqref="F67:G67">
    <cfRule type="cellIs" dxfId="9439" priority="522" operator="lessThan">
      <formula>0</formula>
    </cfRule>
  </conditionalFormatting>
  <conditionalFormatting sqref="F67:G67">
    <cfRule type="cellIs" dxfId="9438" priority="520" operator="lessThan">
      <formula>0</formula>
    </cfRule>
  </conditionalFormatting>
  <conditionalFormatting sqref="F67:G67">
    <cfRule type="cellIs" dxfId="9437" priority="519" operator="lessThan">
      <formula>0</formula>
    </cfRule>
  </conditionalFormatting>
  <conditionalFormatting sqref="F67:G67">
    <cfRule type="cellIs" dxfId="9436" priority="517" operator="lessThan">
      <formula>0</formula>
    </cfRule>
  </conditionalFormatting>
  <conditionalFormatting sqref="F67:G67">
    <cfRule type="cellIs" dxfId="9435" priority="518" operator="lessThan">
      <formula>0</formula>
    </cfRule>
  </conditionalFormatting>
  <conditionalFormatting sqref="F67:G67">
    <cfRule type="cellIs" dxfId="9434" priority="516" operator="lessThan">
      <formula>0</formula>
    </cfRule>
  </conditionalFormatting>
  <conditionalFormatting sqref="F67:G67">
    <cfRule type="cellIs" dxfId="9433" priority="515" operator="lessThan">
      <formula>0</formula>
    </cfRule>
  </conditionalFormatting>
  <conditionalFormatting sqref="F67:G67">
    <cfRule type="cellIs" dxfId="9432" priority="514" operator="lessThan">
      <formula>0</formula>
    </cfRule>
  </conditionalFormatting>
  <conditionalFormatting sqref="F67:G67">
    <cfRule type="cellIs" dxfId="9431" priority="555" operator="lessThan">
      <formula>0</formula>
    </cfRule>
  </conditionalFormatting>
  <conditionalFormatting sqref="F67:G67">
    <cfRule type="cellIs" dxfId="9430" priority="554" operator="lessThan">
      <formula>0</formula>
    </cfRule>
  </conditionalFormatting>
  <conditionalFormatting sqref="F67:G67">
    <cfRule type="cellIs" dxfId="9429" priority="553" operator="lessThan">
      <formula>0</formula>
    </cfRule>
  </conditionalFormatting>
  <conditionalFormatting sqref="F67:G67">
    <cfRule type="cellIs" dxfId="9428" priority="552" operator="lessThan">
      <formula>0</formula>
    </cfRule>
  </conditionalFormatting>
  <conditionalFormatting sqref="F67:G67">
    <cfRule type="cellIs" dxfId="9427" priority="551" operator="lessThan">
      <formula>0</formula>
    </cfRule>
  </conditionalFormatting>
  <conditionalFormatting sqref="F67:G67">
    <cfRule type="cellIs" dxfId="9426" priority="550" operator="lessThan">
      <formula>0</formula>
    </cfRule>
  </conditionalFormatting>
  <conditionalFormatting sqref="F67:G67">
    <cfRule type="cellIs" dxfId="9425" priority="549" operator="lessThan">
      <formula>0</formula>
    </cfRule>
  </conditionalFormatting>
  <conditionalFormatting sqref="F67:G67">
    <cfRule type="cellIs" dxfId="9424" priority="546" operator="lessThan">
      <formula>0</formula>
    </cfRule>
  </conditionalFormatting>
  <conditionalFormatting sqref="F67:G67">
    <cfRule type="cellIs" dxfId="9423" priority="545" operator="lessThan">
      <formula>0</formula>
    </cfRule>
  </conditionalFormatting>
  <conditionalFormatting sqref="F67:G67">
    <cfRule type="cellIs" dxfId="9422" priority="548" operator="lessThan">
      <formula>0</formula>
    </cfRule>
  </conditionalFormatting>
  <conditionalFormatting sqref="F67:G67">
    <cfRule type="cellIs" dxfId="9421" priority="547" operator="lessThan">
      <formula>0</formula>
    </cfRule>
  </conditionalFormatting>
  <conditionalFormatting sqref="F67:G67">
    <cfRule type="cellIs" dxfId="9420" priority="544" operator="lessThan">
      <formula>0</formula>
    </cfRule>
  </conditionalFormatting>
  <conditionalFormatting sqref="F67:G67">
    <cfRule type="cellIs" dxfId="9419" priority="543" operator="lessThan">
      <formula>0</formula>
    </cfRule>
  </conditionalFormatting>
  <conditionalFormatting sqref="F67:G67">
    <cfRule type="cellIs" dxfId="9418" priority="542" operator="lessThan">
      <formula>0</formula>
    </cfRule>
  </conditionalFormatting>
  <conditionalFormatting sqref="F67:G67">
    <cfRule type="cellIs" dxfId="9417" priority="541" operator="lessThan">
      <formula>0</formula>
    </cfRule>
  </conditionalFormatting>
  <conditionalFormatting sqref="F67:G67">
    <cfRule type="cellIs" dxfId="9416" priority="540" operator="lessThan">
      <formula>0</formula>
    </cfRule>
  </conditionalFormatting>
  <conditionalFormatting sqref="F67:G67">
    <cfRule type="cellIs" dxfId="9415" priority="539" operator="lessThan">
      <formula>0</formula>
    </cfRule>
  </conditionalFormatting>
  <conditionalFormatting sqref="F67:G67">
    <cfRule type="cellIs" dxfId="9414" priority="538" operator="lessThan">
      <formula>0</formula>
    </cfRule>
  </conditionalFormatting>
  <conditionalFormatting sqref="F67:G67">
    <cfRule type="cellIs" dxfId="9413" priority="533" operator="lessThan">
      <formula>0</formula>
    </cfRule>
  </conditionalFormatting>
  <conditionalFormatting sqref="F67:G67">
    <cfRule type="cellIs" dxfId="9412" priority="532" operator="lessThan">
      <formula>0</formula>
    </cfRule>
  </conditionalFormatting>
  <conditionalFormatting sqref="F67:G67">
    <cfRule type="cellIs" dxfId="9411" priority="530" operator="lessThan">
      <formula>0</formula>
    </cfRule>
  </conditionalFormatting>
  <conditionalFormatting sqref="F67:G67">
    <cfRule type="cellIs" dxfId="9410" priority="531" operator="lessThan">
      <formula>0</formula>
    </cfRule>
  </conditionalFormatting>
  <conditionalFormatting sqref="F67:G67">
    <cfRule type="cellIs" dxfId="9409" priority="529" operator="lessThan">
      <formula>0</formula>
    </cfRule>
  </conditionalFormatting>
  <conditionalFormatting sqref="F69:G69">
    <cfRule type="cellIs" dxfId="9408" priority="392" operator="lessThan">
      <formula>0</formula>
    </cfRule>
  </conditionalFormatting>
  <conditionalFormatting sqref="F69:G69">
    <cfRule type="cellIs" dxfId="9407" priority="391" operator="lessThan">
      <formula>0</formula>
    </cfRule>
  </conditionalFormatting>
  <conditionalFormatting sqref="F69:G69">
    <cfRule type="cellIs" dxfId="9406" priority="390" operator="lessThan">
      <formula>0</formula>
    </cfRule>
  </conditionalFormatting>
  <conditionalFormatting sqref="F71:G71">
    <cfRule type="cellIs" dxfId="9405" priority="321" operator="lessThan">
      <formula>0</formula>
    </cfRule>
  </conditionalFormatting>
  <conditionalFormatting sqref="F71:G71">
    <cfRule type="cellIs" dxfId="9404" priority="320" operator="lessThan">
      <formula>0</formula>
    </cfRule>
  </conditionalFormatting>
  <conditionalFormatting sqref="F71:G71">
    <cfRule type="cellIs" dxfId="9403" priority="319" operator="lessThan">
      <formula>0</formula>
    </cfRule>
  </conditionalFormatting>
  <conditionalFormatting sqref="F71:G71">
    <cfRule type="cellIs" dxfId="9402" priority="317" operator="lessThan">
      <formula>0</formula>
    </cfRule>
  </conditionalFormatting>
  <conditionalFormatting sqref="F71:G71">
    <cfRule type="cellIs" dxfId="9401" priority="318" operator="lessThan">
      <formula>0</formula>
    </cfRule>
  </conditionalFormatting>
  <conditionalFormatting sqref="F71:G71">
    <cfRule type="cellIs" dxfId="9400" priority="316" operator="lessThan">
      <formula>0</formula>
    </cfRule>
  </conditionalFormatting>
  <conditionalFormatting sqref="F71:G71">
    <cfRule type="cellIs" dxfId="9399" priority="315" operator="lessThan">
      <formula>0</formula>
    </cfRule>
  </conditionalFormatting>
  <conditionalFormatting sqref="F71:G71">
    <cfRule type="cellIs" dxfId="9398" priority="314" operator="lessThan">
      <formula>0</formula>
    </cfRule>
  </conditionalFormatting>
  <conditionalFormatting sqref="F71:G71">
    <cfRule type="cellIs" dxfId="9397" priority="313" operator="lessThan">
      <formula>0</formula>
    </cfRule>
  </conditionalFormatting>
  <conditionalFormatting sqref="F71:G71">
    <cfRule type="cellIs" dxfId="9396" priority="312" operator="lessThan">
      <formula>0</formula>
    </cfRule>
  </conditionalFormatting>
  <conditionalFormatting sqref="F71:G71">
    <cfRule type="cellIs" dxfId="9395" priority="311" operator="lessThan">
      <formula>0</formula>
    </cfRule>
  </conditionalFormatting>
  <conditionalFormatting sqref="F71:G71">
    <cfRule type="cellIs" dxfId="9394" priority="308" operator="lessThan">
      <formula>0</formula>
    </cfRule>
  </conditionalFormatting>
  <conditionalFormatting sqref="F71:G71">
    <cfRule type="cellIs" dxfId="9393" priority="307" operator="lessThan">
      <formula>0</formula>
    </cfRule>
  </conditionalFormatting>
  <conditionalFormatting sqref="F71:G71">
    <cfRule type="cellIs" dxfId="9392" priority="310" operator="lessThan">
      <formula>0</formula>
    </cfRule>
  </conditionalFormatting>
  <conditionalFormatting sqref="F71:G71">
    <cfRule type="cellIs" dxfId="9391" priority="309" operator="lessThan">
      <formula>0</formula>
    </cfRule>
  </conditionalFormatting>
  <conditionalFormatting sqref="F71:G71">
    <cfRule type="cellIs" dxfId="9390" priority="306" operator="lessThan">
      <formula>0</formula>
    </cfRule>
  </conditionalFormatting>
  <conditionalFormatting sqref="F71:G71">
    <cfRule type="cellIs" dxfId="9389" priority="305" operator="lessThan">
      <formula>0</formula>
    </cfRule>
  </conditionalFormatting>
  <conditionalFormatting sqref="F71:G71">
    <cfRule type="cellIs" dxfId="9388" priority="304" operator="lessThan">
      <formula>0</formula>
    </cfRule>
  </conditionalFormatting>
  <conditionalFormatting sqref="F71:G71">
    <cfRule type="cellIs" dxfId="9387" priority="303" operator="lessThan">
      <formula>0</formula>
    </cfRule>
  </conditionalFormatting>
  <conditionalFormatting sqref="F71:G71">
    <cfRule type="cellIs" dxfId="9386" priority="302" operator="lessThan">
      <formula>0</formula>
    </cfRule>
  </conditionalFormatting>
  <conditionalFormatting sqref="F71:G71">
    <cfRule type="cellIs" dxfId="9385" priority="301" operator="lessThan">
      <formula>0</formula>
    </cfRule>
  </conditionalFormatting>
  <conditionalFormatting sqref="F71:G71">
    <cfRule type="cellIs" dxfId="9384" priority="300" operator="lessThan">
      <formula>0</formula>
    </cfRule>
  </conditionalFormatting>
  <conditionalFormatting sqref="F71:G71">
    <cfRule type="cellIs" dxfId="9383" priority="281" operator="lessThan">
      <formula>0</formula>
    </cfRule>
  </conditionalFormatting>
  <conditionalFormatting sqref="F71:G71">
    <cfRule type="cellIs" dxfId="9382" priority="279" operator="lessThan">
      <formula>0</formula>
    </cfRule>
  </conditionalFormatting>
  <conditionalFormatting sqref="F71:G71">
    <cfRule type="cellIs" dxfId="9381" priority="280" operator="lessThan">
      <formula>0</formula>
    </cfRule>
  </conditionalFormatting>
  <conditionalFormatting sqref="F71:G71">
    <cfRule type="cellIs" dxfId="9380" priority="278" operator="lessThan">
      <formula>0</formula>
    </cfRule>
  </conditionalFormatting>
  <conditionalFormatting sqref="F71:G71">
    <cfRule type="cellIs" dxfId="9379" priority="272" operator="lessThan">
      <formula>0</formula>
    </cfRule>
  </conditionalFormatting>
  <conditionalFormatting sqref="F71:G71">
    <cfRule type="cellIs" dxfId="9378" priority="270" operator="lessThan">
      <formula>0</formula>
    </cfRule>
  </conditionalFormatting>
  <conditionalFormatting sqref="F71:G71">
    <cfRule type="cellIs" dxfId="9377" priority="271" operator="lessThan">
      <formula>0</formula>
    </cfRule>
  </conditionalFormatting>
  <conditionalFormatting sqref="F71:G71">
    <cfRule type="cellIs" dxfId="9376" priority="269" operator="lessThan">
      <formula>0</formula>
    </cfRule>
  </conditionalFormatting>
  <conditionalFormatting sqref="F71:G71">
    <cfRule type="cellIs" dxfId="9375" priority="268" operator="lessThan">
      <formula>0</formula>
    </cfRule>
  </conditionalFormatting>
  <conditionalFormatting sqref="F71:G71">
    <cfRule type="cellIs" dxfId="9374" priority="267" operator="lessThan">
      <formula>0</formula>
    </cfRule>
  </conditionalFormatting>
  <conditionalFormatting sqref="F71:G71">
    <cfRule type="cellIs" dxfId="9373" priority="265" operator="lessThan">
      <formula>0</formula>
    </cfRule>
  </conditionalFormatting>
  <conditionalFormatting sqref="F71:G71">
    <cfRule type="cellIs" dxfId="9372" priority="266" operator="lessThan">
      <formula>0</formula>
    </cfRule>
  </conditionalFormatting>
  <conditionalFormatting sqref="F71:G71">
    <cfRule type="cellIs" dxfId="9371" priority="264" operator="lessThan">
      <formula>0</formula>
    </cfRule>
  </conditionalFormatting>
  <conditionalFormatting sqref="F71:G71">
    <cfRule type="cellIs" dxfId="9370" priority="263" operator="lessThan">
      <formula>0</formula>
    </cfRule>
  </conditionalFormatting>
  <conditionalFormatting sqref="F71:G71">
    <cfRule type="cellIs" dxfId="9369" priority="262" operator="lessThan">
      <formula>0</formula>
    </cfRule>
  </conditionalFormatting>
  <conditionalFormatting sqref="F71:G71">
    <cfRule type="cellIs" dxfId="9368" priority="299" operator="lessThan">
      <formula>0</formula>
    </cfRule>
  </conditionalFormatting>
  <conditionalFormatting sqref="F71:G71">
    <cfRule type="cellIs" dxfId="9367" priority="298" operator="lessThan">
      <formula>0</formula>
    </cfRule>
  </conditionalFormatting>
  <conditionalFormatting sqref="F71:G71">
    <cfRule type="cellIs" dxfId="9366" priority="297" operator="lessThan">
      <formula>0</formula>
    </cfRule>
  </conditionalFormatting>
  <conditionalFormatting sqref="F71:G71">
    <cfRule type="cellIs" dxfId="9365" priority="296" operator="lessThan">
      <formula>0</formula>
    </cfRule>
  </conditionalFormatting>
  <conditionalFormatting sqref="F71:G71">
    <cfRule type="cellIs" dxfId="9364" priority="295" operator="lessThan">
      <formula>0</formula>
    </cfRule>
  </conditionalFormatting>
  <conditionalFormatting sqref="F71:G71">
    <cfRule type="cellIs" dxfId="9363" priority="294" operator="lessThan">
      <formula>0</formula>
    </cfRule>
  </conditionalFormatting>
  <conditionalFormatting sqref="F71:G71">
    <cfRule type="cellIs" dxfId="9362" priority="293" operator="lessThan">
      <formula>0</formula>
    </cfRule>
  </conditionalFormatting>
  <conditionalFormatting sqref="F71:G71">
    <cfRule type="cellIs" dxfId="9361" priority="290" operator="lessThan">
      <formula>0</formula>
    </cfRule>
  </conditionalFormatting>
  <conditionalFormatting sqref="F71:G71">
    <cfRule type="cellIs" dxfId="9360" priority="289" operator="lessThan">
      <formula>0</formula>
    </cfRule>
  </conditionalFormatting>
  <conditionalFormatting sqref="F71:G71">
    <cfRule type="cellIs" dxfId="9359" priority="292" operator="lessThan">
      <formula>0</formula>
    </cfRule>
  </conditionalFormatting>
  <conditionalFormatting sqref="F71:G71">
    <cfRule type="cellIs" dxfId="9358" priority="291" operator="lessThan">
      <formula>0</formula>
    </cfRule>
  </conditionalFormatting>
  <conditionalFormatting sqref="F71:G71">
    <cfRule type="cellIs" dxfId="9357" priority="288" operator="lessThan">
      <formula>0</formula>
    </cfRule>
  </conditionalFormatting>
  <conditionalFormatting sqref="F71:G71">
    <cfRule type="cellIs" dxfId="9356" priority="287" operator="lessThan">
      <formula>0</formula>
    </cfRule>
  </conditionalFormatting>
  <conditionalFormatting sqref="F71:G71">
    <cfRule type="cellIs" dxfId="9355" priority="286" operator="lessThan">
      <formula>0</formula>
    </cfRule>
  </conditionalFormatting>
  <conditionalFormatting sqref="F71:G71">
    <cfRule type="cellIs" dxfId="9354" priority="285" operator="lessThan">
      <formula>0</formula>
    </cfRule>
  </conditionalFormatting>
  <conditionalFormatting sqref="F71:G71">
    <cfRule type="cellIs" dxfId="9353" priority="284" operator="lessThan">
      <formula>0</formula>
    </cfRule>
  </conditionalFormatting>
  <conditionalFormatting sqref="F71:G71">
    <cfRule type="cellIs" dxfId="9352" priority="283" operator="lessThan">
      <formula>0</formula>
    </cfRule>
  </conditionalFormatting>
  <conditionalFormatting sqref="F71:G71">
    <cfRule type="cellIs" dxfId="9351" priority="282" operator="lessThan">
      <formula>0</formula>
    </cfRule>
  </conditionalFormatting>
  <conditionalFormatting sqref="F71:G71">
    <cfRule type="cellIs" dxfId="9350" priority="277" operator="lessThan">
      <formula>0</formula>
    </cfRule>
  </conditionalFormatting>
  <conditionalFormatting sqref="F71:G71">
    <cfRule type="cellIs" dxfId="9349" priority="276" operator="lessThan">
      <formula>0</formula>
    </cfRule>
  </conditionalFormatting>
  <conditionalFormatting sqref="F71:G71">
    <cfRule type="cellIs" dxfId="9348" priority="274" operator="lessThan">
      <formula>0</formula>
    </cfRule>
  </conditionalFormatting>
  <conditionalFormatting sqref="F71:G71">
    <cfRule type="cellIs" dxfId="9347" priority="275" operator="lessThan">
      <formula>0</formula>
    </cfRule>
  </conditionalFormatting>
  <conditionalFormatting sqref="F71:G71">
    <cfRule type="cellIs" dxfId="9346" priority="273" operator="lessThan">
      <formula>0</formula>
    </cfRule>
  </conditionalFormatting>
  <conditionalFormatting sqref="F73:G73">
    <cfRule type="cellIs" dxfId="9345" priority="193" operator="lessThan">
      <formula>0</formula>
    </cfRule>
  </conditionalFormatting>
  <conditionalFormatting sqref="F73:G73">
    <cfRule type="cellIs" dxfId="9344" priority="192" operator="lessThan">
      <formula>0</formula>
    </cfRule>
  </conditionalFormatting>
  <conditionalFormatting sqref="F73:G73">
    <cfRule type="cellIs" dxfId="9343" priority="191" operator="lessThan">
      <formula>0</formula>
    </cfRule>
  </conditionalFormatting>
  <conditionalFormatting sqref="F73:G73">
    <cfRule type="cellIs" dxfId="9342" priority="189" operator="lessThan">
      <formula>0</formula>
    </cfRule>
  </conditionalFormatting>
  <conditionalFormatting sqref="F73:G73">
    <cfRule type="cellIs" dxfId="9341" priority="190" operator="lessThan">
      <formula>0</formula>
    </cfRule>
  </conditionalFormatting>
  <conditionalFormatting sqref="F73:G73">
    <cfRule type="cellIs" dxfId="9340" priority="188" operator="lessThan">
      <formula>0</formula>
    </cfRule>
  </conditionalFormatting>
  <conditionalFormatting sqref="F73:G73">
    <cfRule type="cellIs" dxfId="9339" priority="187" operator="lessThan">
      <formula>0</formula>
    </cfRule>
  </conditionalFormatting>
  <conditionalFormatting sqref="F73:G73">
    <cfRule type="cellIs" dxfId="9338" priority="186" operator="lessThan">
      <formula>0</formula>
    </cfRule>
  </conditionalFormatting>
  <conditionalFormatting sqref="F73:G73">
    <cfRule type="cellIs" dxfId="9337" priority="185" operator="lessThan">
      <formula>0</formula>
    </cfRule>
  </conditionalFormatting>
  <conditionalFormatting sqref="F73:G73">
    <cfRule type="cellIs" dxfId="9336" priority="184" operator="lessThan">
      <formula>0</formula>
    </cfRule>
  </conditionalFormatting>
  <conditionalFormatting sqref="F73:G73">
    <cfRule type="cellIs" dxfId="9335" priority="183" operator="lessThan">
      <formula>0</formula>
    </cfRule>
  </conditionalFormatting>
  <conditionalFormatting sqref="F73:G73">
    <cfRule type="cellIs" dxfId="9334" priority="180" operator="lessThan">
      <formula>0</formula>
    </cfRule>
  </conditionalFormatting>
  <conditionalFormatting sqref="F73:G73">
    <cfRule type="cellIs" dxfId="9333" priority="179" operator="lessThan">
      <formula>0</formula>
    </cfRule>
  </conditionalFormatting>
  <conditionalFormatting sqref="F73:G73">
    <cfRule type="cellIs" dxfId="9332" priority="182" operator="lessThan">
      <formula>0</formula>
    </cfRule>
  </conditionalFormatting>
  <conditionalFormatting sqref="F73:G73">
    <cfRule type="cellIs" dxfId="9331" priority="181" operator="lessThan">
      <formula>0</formula>
    </cfRule>
  </conditionalFormatting>
  <conditionalFormatting sqref="F73:G73">
    <cfRule type="cellIs" dxfId="9330" priority="178" operator="lessThan">
      <formula>0</formula>
    </cfRule>
  </conditionalFormatting>
  <conditionalFormatting sqref="F73:G73">
    <cfRule type="cellIs" dxfId="9329" priority="177" operator="lessThan">
      <formula>0</formula>
    </cfRule>
  </conditionalFormatting>
  <conditionalFormatting sqref="F73:G73">
    <cfRule type="cellIs" dxfId="9328" priority="176" operator="lessThan">
      <formula>0</formula>
    </cfRule>
  </conditionalFormatting>
  <conditionalFormatting sqref="F73:G73">
    <cfRule type="cellIs" dxfId="9327" priority="175" operator="lessThan">
      <formula>0</formula>
    </cfRule>
  </conditionalFormatting>
  <conditionalFormatting sqref="F73:G73">
    <cfRule type="cellIs" dxfId="9326" priority="174" operator="lessThan">
      <formula>0</formula>
    </cfRule>
  </conditionalFormatting>
  <conditionalFormatting sqref="F73:G73">
    <cfRule type="cellIs" dxfId="9325" priority="173" operator="lessThan">
      <formula>0</formula>
    </cfRule>
  </conditionalFormatting>
  <conditionalFormatting sqref="F73:G73">
    <cfRule type="cellIs" dxfId="9324" priority="172" operator="lessThan">
      <formula>0</formula>
    </cfRule>
  </conditionalFormatting>
  <conditionalFormatting sqref="F73:G73">
    <cfRule type="cellIs" dxfId="9323" priority="153" operator="lessThan">
      <formula>0</formula>
    </cfRule>
  </conditionalFormatting>
  <conditionalFormatting sqref="F73:G73">
    <cfRule type="cellIs" dxfId="9322" priority="151" operator="lessThan">
      <formula>0</formula>
    </cfRule>
  </conditionalFormatting>
  <conditionalFormatting sqref="F73:G73">
    <cfRule type="cellIs" dxfId="9321" priority="152" operator="lessThan">
      <formula>0</formula>
    </cfRule>
  </conditionalFormatting>
  <conditionalFormatting sqref="F73:G73">
    <cfRule type="cellIs" dxfId="9320" priority="150" operator="lessThan">
      <formula>0</formula>
    </cfRule>
  </conditionalFormatting>
  <conditionalFormatting sqref="F73:G73">
    <cfRule type="cellIs" dxfId="9319" priority="144" operator="lessThan">
      <formula>0</formula>
    </cfRule>
  </conditionalFormatting>
  <conditionalFormatting sqref="F73:G73">
    <cfRule type="cellIs" dxfId="9318" priority="142" operator="lessThan">
      <formula>0</formula>
    </cfRule>
  </conditionalFormatting>
  <conditionalFormatting sqref="F73:G73">
    <cfRule type="cellIs" dxfId="9317" priority="143" operator="lessThan">
      <formula>0</formula>
    </cfRule>
  </conditionalFormatting>
  <conditionalFormatting sqref="F73:G73">
    <cfRule type="cellIs" dxfId="9316" priority="141" operator="lessThan">
      <formula>0</formula>
    </cfRule>
  </conditionalFormatting>
  <conditionalFormatting sqref="F73:G73">
    <cfRule type="cellIs" dxfId="9315" priority="140" operator="lessThan">
      <formula>0</formula>
    </cfRule>
  </conditionalFormatting>
  <conditionalFormatting sqref="F73:G73">
    <cfRule type="cellIs" dxfId="9314" priority="139" operator="lessThan">
      <formula>0</formula>
    </cfRule>
  </conditionalFormatting>
  <conditionalFormatting sqref="F73:G73">
    <cfRule type="cellIs" dxfId="9313" priority="137" operator="lessThan">
      <formula>0</formula>
    </cfRule>
  </conditionalFormatting>
  <conditionalFormatting sqref="F73:G73">
    <cfRule type="cellIs" dxfId="9312" priority="138" operator="lessThan">
      <formula>0</formula>
    </cfRule>
  </conditionalFormatting>
  <conditionalFormatting sqref="F73:G73">
    <cfRule type="cellIs" dxfId="9311" priority="136" operator="lessThan">
      <formula>0</formula>
    </cfRule>
  </conditionalFormatting>
  <conditionalFormatting sqref="F73:G73">
    <cfRule type="cellIs" dxfId="9310" priority="135" operator="lessThan">
      <formula>0</formula>
    </cfRule>
  </conditionalFormatting>
  <conditionalFormatting sqref="F73:G73">
    <cfRule type="cellIs" dxfId="9309" priority="133" operator="lessThan">
      <formula>0</formula>
    </cfRule>
  </conditionalFormatting>
  <conditionalFormatting sqref="F73:G73">
    <cfRule type="cellIs" dxfId="9308" priority="134" operator="lessThan">
      <formula>0</formula>
    </cfRule>
  </conditionalFormatting>
  <conditionalFormatting sqref="F73:G73">
    <cfRule type="cellIs" dxfId="9307" priority="132" operator="lessThan">
      <formula>0</formula>
    </cfRule>
  </conditionalFormatting>
  <conditionalFormatting sqref="F73:G73">
    <cfRule type="cellIs" dxfId="9306" priority="131" operator="lessThan">
      <formula>0</formula>
    </cfRule>
  </conditionalFormatting>
  <conditionalFormatting sqref="F73:G73">
    <cfRule type="cellIs" dxfId="9305" priority="130" operator="lessThan">
      <formula>0</formula>
    </cfRule>
  </conditionalFormatting>
  <conditionalFormatting sqref="F73:G73">
    <cfRule type="cellIs" dxfId="9304" priority="171" operator="lessThan">
      <formula>0</formula>
    </cfRule>
  </conditionalFormatting>
  <conditionalFormatting sqref="F73:G73">
    <cfRule type="cellIs" dxfId="9303" priority="170" operator="lessThan">
      <formula>0</formula>
    </cfRule>
  </conditionalFormatting>
  <conditionalFormatting sqref="F73:G73">
    <cfRule type="cellIs" dxfId="9302" priority="169" operator="lessThan">
      <formula>0</formula>
    </cfRule>
  </conditionalFormatting>
  <conditionalFormatting sqref="F73:G73">
    <cfRule type="cellIs" dxfId="9301" priority="168" operator="lessThan">
      <formula>0</formula>
    </cfRule>
  </conditionalFormatting>
  <conditionalFormatting sqref="F73:G73">
    <cfRule type="cellIs" dxfId="9300" priority="167" operator="lessThan">
      <formula>0</formula>
    </cfRule>
  </conditionalFormatting>
  <conditionalFormatting sqref="F73:G73">
    <cfRule type="cellIs" dxfId="9299" priority="166" operator="lessThan">
      <formula>0</formula>
    </cfRule>
  </conditionalFormatting>
  <conditionalFormatting sqref="F73:G73">
    <cfRule type="cellIs" dxfId="9298" priority="165" operator="lessThan">
      <formula>0</formula>
    </cfRule>
  </conditionalFormatting>
  <conditionalFormatting sqref="F73:G73">
    <cfRule type="cellIs" dxfId="9297" priority="162" operator="lessThan">
      <formula>0</formula>
    </cfRule>
  </conditionalFormatting>
  <conditionalFormatting sqref="F73:G73">
    <cfRule type="cellIs" dxfId="9296" priority="161" operator="lessThan">
      <formula>0</formula>
    </cfRule>
  </conditionalFormatting>
  <conditionalFormatting sqref="F73:G73">
    <cfRule type="cellIs" dxfId="9295" priority="164" operator="lessThan">
      <formula>0</formula>
    </cfRule>
  </conditionalFormatting>
  <conditionalFormatting sqref="F73:G73">
    <cfRule type="cellIs" dxfId="9294" priority="163" operator="lessThan">
      <formula>0</formula>
    </cfRule>
  </conditionalFormatting>
  <conditionalFormatting sqref="F73:G73">
    <cfRule type="cellIs" dxfId="9293" priority="160" operator="lessThan">
      <formula>0</formula>
    </cfRule>
  </conditionalFormatting>
  <conditionalFormatting sqref="F73:G73">
    <cfRule type="cellIs" dxfId="9292" priority="159" operator="lessThan">
      <formula>0</formula>
    </cfRule>
  </conditionalFormatting>
  <conditionalFormatting sqref="F73:G73">
    <cfRule type="cellIs" dxfId="9291" priority="158" operator="lessThan">
      <formula>0</formula>
    </cfRule>
  </conditionalFormatting>
  <conditionalFormatting sqref="F73:G73">
    <cfRule type="cellIs" dxfId="9290" priority="157" operator="lessThan">
      <formula>0</formula>
    </cfRule>
  </conditionalFormatting>
  <conditionalFormatting sqref="F73:G73">
    <cfRule type="cellIs" dxfId="9289" priority="156" operator="lessThan">
      <formula>0</formula>
    </cfRule>
  </conditionalFormatting>
  <conditionalFormatting sqref="F73:G73">
    <cfRule type="cellIs" dxfId="9288" priority="155" operator="lessThan">
      <formula>0</formula>
    </cfRule>
  </conditionalFormatting>
  <conditionalFormatting sqref="F73:G73">
    <cfRule type="cellIs" dxfId="9287" priority="154" operator="lessThan">
      <formula>0</formula>
    </cfRule>
  </conditionalFormatting>
  <conditionalFormatting sqref="F73:G73">
    <cfRule type="cellIs" dxfId="9286" priority="149" operator="lessThan">
      <formula>0</formula>
    </cfRule>
  </conditionalFormatting>
  <conditionalFormatting sqref="F73:G73">
    <cfRule type="cellIs" dxfId="9285" priority="148" operator="lessThan">
      <formula>0</formula>
    </cfRule>
  </conditionalFormatting>
  <conditionalFormatting sqref="F73:G73">
    <cfRule type="cellIs" dxfId="9284" priority="146" operator="lessThan">
      <formula>0</formula>
    </cfRule>
  </conditionalFormatting>
  <conditionalFormatting sqref="F73:G73">
    <cfRule type="cellIs" dxfId="9283" priority="147" operator="lessThan">
      <formula>0</formula>
    </cfRule>
  </conditionalFormatting>
  <conditionalFormatting sqref="F73:G73">
    <cfRule type="cellIs" dxfId="9282" priority="145" operator="lessThan">
      <formula>0</formula>
    </cfRule>
  </conditionalFormatting>
  <conditionalFormatting sqref="F58:G58">
    <cfRule type="cellIs" dxfId="9281" priority="1537" operator="lessThan">
      <formula>0</formula>
    </cfRule>
  </conditionalFormatting>
  <conditionalFormatting sqref="F58:G58">
    <cfRule type="cellIs" dxfId="9280" priority="1536" operator="lessThan">
      <formula>0</formula>
    </cfRule>
  </conditionalFormatting>
  <conditionalFormatting sqref="F58:G58">
    <cfRule type="cellIs" dxfId="9279" priority="1535" operator="lessThan">
      <formula>0</formula>
    </cfRule>
  </conditionalFormatting>
  <conditionalFormatting sqref="F58:G58">
    <cfRule type="cellIs" dxfId="9278" priority="1533" operator="lessThan">
      <formula>0</formula>
    </cfRule>
  </conditionalFormatting>
  <conditionalFormatting sqref="F58:G58">
    <cfRule type="cellIs" dxfId="9277" priority="1534" operator="lessThan">
      <formula>0</formula>
    </cfRule>
  </conditionalFormatting>
  <conditionalFormatting sqref="F58:G58">
    <cfRule type="cellIs" dxfId="9276" priority="1532" operator="lessThan">
      <formula>0</formula>
    </cfRule>
  </conditionalFormatting>
  <conditionalFormatting sqref="F58:G58">
    <cfRule type="cellIs" dxfId="9275" priority="1531" operator="lessThan">
      <formula>0</formula>
    </cfRule>
  </conditionalFormatting>
  <conditionalFormatting sqref="F58:G58">
    <cfRule type="cellIs" dxfId="9274" priority="1530" operator="lessThan">
      <formula>0</formula>
    </cfRule>
  </conditionalFormatting>
  <conditionalFormatting sqref="F58:G58">
    <cfRule type="cellIs" dxfId="9273" priority="1529" operator="lessThan">
      <formula>0</formula>
    </cfRule>
  </conditionalFormatting>
  <conditionalFormatting sqref="F58:G58">
    <cfRule type="cellIs" dxfId="9272" priority="1528" operator="lessThan">
      <formula>0</formula>
    </cfRule>
  </conditionalFormatting>
  <conditionalFormatting sqref="F58:G58">
    <cfRule type="cellIs" dxfId="9271" priority="1527" operator="lessThan">
      <formula>0</formula>
    </cfRule>
  </conditionalFormatting>
  <conditionalFormatting sqref="F58:G58">
    <cfRule type="cellIs" dxfId="9270" priority="1524" operator="lessThan">
      <formula>0</formula>
    </cfRule>
  </conditionalFormatting>
  <conditionalFormatting sqref="F58:G58">
    <cfRule type="cellIs" dxfId="9269" priority="1523" operator="lessThan">
      <formula>0</formula>
    </cfRule>
  </conditionalFormatting>
  <conditionalFormatting sqref="F58:G58">
    <cfRule type="cellIs" dxfId="9268" priority="1526" operator="lessThan">
      <formula>0</formula>
    </cfRule>
  </conditionalFormatting>
  <conditionalFormatting sqref="F58:G58">
    <cfRule type="cellIs" dxfId="9267" priority="1525" operator="lessThan">
      <formula>0</formula>
    </cfRule>
  </conditionalFormatting>
  <conditionalFormatting sqref="F58:G58">
    <cfRule type="cellIs" dxfId="9266" priority="1522" operator="lessThan">
      <formula>0</formula>
    </cfRule>
  </conditionalFormatting>
  <conditionalFormatting sqref="F58:G58">
    <cfRule type="cellIs" dxfId="9265" priority="1521" operator="lessThan">
      <formula>0</formula>
    </cfRule>
  </conditionalFormatting>
  <conditionalFormatting sqref="F58:G58">
    <cfRule type="cellIs" dxfId="9264" priority="1520" operator="lessThan">
      <formula>0</formula>
    </cfRule>
  </conditionalFormatting>
  <conditionalFormatting sqref="F58:G58">
    <cfRule type="cellIs" dxfId="9263" priority="1519" operator="lessThan">
      <formula>0</formula>
    </cfRule>
  </conditionalFormatting>
  <conditionalFormatting sqref="F58:G58">
    <cfRule type="cellIs" dxfId="9262" priority="1518" operator="lessThan">
      <formula>0</formula>
    </cfRule>
  </conditionalFormatting>
  <conditionalFormatting sqref="F58:G58">
    <cfRule type="cellIs" dxfId="9261" priority="1517" operator="lessThan">
      <formula>0</formula>
    </cfRule>
  </conditionalFormatting>
  <conditionalFormatting sqref="F58:G58">
    <cfRule type="cellIs" dxfId="9260" priority="1516" operator="lessThan">
      <formula>0</formula>
    </cfRule>
  </conditionalFormatting>
  <conditionalFormatting sqref="F58:G58">
    <cfRule type="cellIs" dxfId="9259" priority="1497" operator="lessThan">
      <formula>0</formula>
    </cfRule>
  </conditionalFormatting>
  <conditionalFormatting sqref="F58:G58">
    <cfRule type="cellIs" dxfId="9258" priority="1495" operator="lessThan">
      <formula>0</formula>
    </cfRule>
  </conditionalFormatting>
  <conditionalFormatting sqref="F58:G58">
    <cfRule type="cellIs" dxfId="9257" priority="1496" operator="lessThan">
      <formula>0</formula>
    </cfRule>
  </conditionalFormatting>
  <conditionalFormatting sqref="F58:G58">
    <cfRule type="cellIs" dxfId="9256" priority="1494" operator="lessThan">
      <formula>0</formula>
    </cfRule>
  </conditionalFormatting>
  <conditionalFormatting sqref="F58:G58">
    <cfRule type="cellIs" dxfId="9255" priority="1488" operator="lessThan">
      <formula>0</formula>
    </cfRule>
  </conditionalFormatting>
  <conditionalFormatting sqref="F58:G58">
    <cfRule type="cellIs" dxfId="9254" priority="1486" operator="lessThan">
      <formula>0</formula>
    </cfRule>
  </conditionalFormatting>
  <conditionalFormatting sqref="F58:G58">
    <cfRule type="cellIs" dxfId="9253" priority="1487" operator="lessThan">
      <formula>0</formula>
    </cfRule>
  </conditionalFormatting>
  <conditionalFormatting sqref="F58:G58">
    <cfRule type="cellIs" dxfId="9252" priority="1485" operator="lessThan">
      <formula>0</formula>
    </cfRule>
  </conditionalFormatting>
  <conditionalFormatting sqref="F58:G58">
    <cfRule type="cellIs" dxfId="9251" priority="1484" operator="lessThan">
      <formula>0</formula>
    </cfRule>
  </conditionalFormatting>
  <conditionalFormatting sqref="F58:G58">
    <cfRule type="cellIs" dxfId="9250" priority="1483" operator="lessThan">
      <formula>0</formula>
    </cfRule>
  </conditionalFormatting>
  <conditionalFormatting sqref="F58:G58">
    <cfRule type="cellIs" dxfId="9249" priority="1481" operator="lessThan">
      <formula>0</formula>
    </cfRule>
  </conditionalFormatting>
  <conditionalFormatting sqref="F58:G58">
    <cfRule type="cellIs" dxfId="9248" priority="1482" operator="lessThan">
      <formula>0</formula>
    </cfRule>
  </conditionalFormatting>
  <conditionalFormatting sqref="F58:G58">
    <cfRule type="cellIs" dxfId="9247" priority="1480" operator="lessThan">
      <formula>0</formula>
    </cfRule>
  </conditionalFormatting>
  <conditionalFormatting sqref="F58:G58">
    <cfRule type="cellIs" dxfId="9246" priority="1479" operator="lessThan">
      <formula>0</formula>
    </cfRule>
  </conditionalFormatting>
  <conditionalFormatting sqref="F58:G58">
    <cfRule type="cellIs" dxfId="9245" priority="1477" operator="lessThan">
      <formula>0</formula>
    </cfRule>
  </conditionalFormatting>
  <conditionalFormatting sqref="F58:G58">
    <cfRule type="cellIs" dxfId="9244" priority="1478" operator="lessThan">
      <formula>0</formula>
    </cfRule>
  </conditionalFormatting>
  <conditionalFormatting sqref="F58:G58">
    <cfRule type="cellIs" dxfId="9243" priority="1476" operator="lessThan">
      <formula>0</formula>
    </cfRule>
  </conditionalFormatting>
  <conditionalFormatting sqref="F58:G58">
    <cfRule type="cellIs" dxfId="9242" priority="1475" operator="lessThan">
      <formula>0</formula>
    </cfRule>
  </conditionalFormatting>
  <conditionalFormatting sqref="F58:G58">
    <cfRule type="cellIs" dxfId="9241" priority="1474" operator="lessThan">
      <formula>0</formula>
    </cfRule>
  </conditionalFormatting>
  <conditionalFormatting sqref="F58:G58">
    <cfRule type="cellIs" dxfId="9240" priority="1515" operator="lessThan">
      <formula>0</formula>
    </cfRule>
  </conditionalFormatting>
  <conditionalFormatting sqref="F58:G58">
    <cfRule type="cellIs" dxfId="9239" priority="1514" operator="lessThan">
      <formula>0</formula>
    </cfRule>
  </conditionalFormatting>
  <conditionalFormatting sqref="F58:G58">
    <cfRule type="cellIs" dxfId="9238" priority="1513" operator="lessThan">
      <formula>0</formula>
    </cfRule>
  </conditionalFormatting>
  <conditionalFormatting sqref="F58:G58">
    <cfRule type="cellIs" dxfId="9237" priority="1512" operator="lessThan">
      <formula>0</formula>
    </cfRule>
  </conditionalFormatting>
  <conditionalFormatting sqref="F58:G58">
    <cfRule type="cellIs" dxfId="9236" priority="1511" operator="lessThan">
      <formula>0</formula>
    </cfRule>
  </conditionalFormatting>
  <conditionalFormatting sqref="F58:G58">
    <cfRule type="cellIs" dxfId="9235" priority="1510" operator="lessThan">
      <formula>0</formula>
    </cfRule>
  </conditionalFormatting>
  <conditionalFormatting sqref="F58:G58">
    <cfRule type="cellIs" dxfId="9234" priority="1509" operator="lessThan">
      <formula>0</formula>
    </cfRule>
  </conditionalFormatting>
  <conditionalFormatting sqref="F58:G58">
    <cfRule type="cellIs" dxfId="9233" priority="1506" operator="lessThan">
      <formula>0</formula>
    </cfRule>
  </conditionalFormatting>
  <conditionalFormatting sqref="F58:G58">
    <cfRule type="cellIs" dxfId="9232" priority="1505" operator="lessThan">
      <formula>0</formula>
    </cfRule>
  </conditionalFormatting>
  <conditionalFormatting sqref="F58:G58">
    <cfRule type="cellIs" dxfId="9231" priority="1508" operator="lessThan">
      <formula>0</formula>
    </cfRule>
  </conditionalFormatting>
  <conditionalFormatting sqref="F58:G58">
    <cfRule type="cellIs" dxfId="9230" priority="1507" operator="lessThan">
      <formula>0</formula>
    </cfRule>
  </conditionalFormatting>
  <conditionalFormatting sqref="F58:G58">
    <cfRule type="cellIs" dxfId="9229" priority="1504" operator="lessThan">
      <formula>0</formula>
    </cfRule>
  </conditionalFormatting>
  <conditionalFormatting sqref="F58:G58">
    <cfRule type="cellIs" dxfId="9228" priority="1503" operator="lessThan">
      <formula>0</formula>
    </cfRule>
  </conditionalFormatting>
  <conditionalFormatting sqref="F58:G58">
    <cfRule type="cellIs" dxfId="9227" priority="1502" operator="lessThan">
      <formula>0</formula>
    </cfRule>
  </conditionalFormatting>
  <conditionalFormatting sqref="F58:G58">
    <cfRule type="cellIs" dxfId="9226" priority="1501" operator="lessThan">
      <formula>0</formula>
    </cfRule>
  </conditionalFormatting>
  <conditionalFormatting sqref="F58:G58">
    <cfRule type="cellIs" dxfId="9225" priority="1500" operator="lessThan">
      <formula>0</formula>
    </cfRule>
  </conditionalFormatting>
  <conditionalFormatting sqref="F58:G58">
    <cfRule type="cellIs" dxfId="9224" priority="1499" operator="lessThan">
      <formula>0</formula>
    </cfRule>
  </conditionalFormatting>
  <conditionalFormatting sqref="F58:G58">
    <cfRule type="cellIs" dxfId="9223" priority="1498" operator="lessThan">
      <formula>0</formula>
    </cfRule>
  </conditionalFormatting>
  <conditionalFormatting sqref="F58:G58">
    <cfRule type="cellIs" dxfId="9222" priority="1493" operator="lessThan">
      <formula>0</formula>
    </cfRule>
  </conditionalFormatting>
  <conditionalFormatting sqref="F58:G58">
    <cfRule type="cellIs" dxfId="9221" priority="1492" operator="lessThan">
      <formula>0</formula>
    </cfRule>
  </conditionalFormatting>
  <conditionalFormatting sqref="F58:G58">
    <cfRule type="cellIs" dxfId="9220" priority="1490" operator="lessThan">
      <formula>0</formula>
    </cfRule>
  </conditionalFormatting>
  <conditionalFormatting sqref="F58:G58">
    <cfRule type="cellIs" dxfId="9219" priority="1491" operator="lessThan">
      <formula>0</formula>
    </cfRule>
  </conditionalFormatting>
  <conditionalFormatting sqref="F58:G58">
    <cfRule type="cellIs" dxfId="9218" priority="1489" operator="lessThan">
      <formula>0</formula>
    </cfRule>
  </conditionalFormatting>
  <conditionalFormatting sqref="F57:G57">
    <cfRule type="cellIs" dxfId="9217" priority="1473" operator="lessThan">
      <formula>0</formula>
    </cfRule>
  </conditionalFormatting>
  <conditionalFormatting sqref="F57:G57">
    <cfRule type="cellIs" dxfId="9216" priority="1472" operator="lessThan">
      <formula>0</formula>
    </cfRule>
  </conditionalFormatting>
  <conditionalFormatting sqref="F57:G57">
    <cfRule type="cellIs" dxfId="9215" priority="1471" operator="lessThan">
      <formula>0</formula>
    </cfRule>
  </conditionalFormatting>
  <conditionalFormatting sqref="F57:G57">
    <cfRule type="cellIs" dxfId="9214" priority="1469" operator="lessThan">
      <formula>0</formula>
    </cfRule>
  </conditionalFormatting>
  <conditionalFormatting sqref="F57:G57">
    <cfRule type="cellIs" dxfId="9213" priority="1470" operator="lessThan">
      <formula>0</formula>
    </cfRule>
  </conditionalFormatting>
  <conditionalFormatting sqref="F57:G57">
    <cfRule type="cellIs" dxfId="9212" priority="1468" operator="lessThan">
      <formula>0</formula>
    </cfRule>
  </conditionalFormatting>
  <conditionalFormatting sqref="F57:G57">
    <cfRule type="cellIs" dxfId="9211" priority="1467" operator="lessThan">
      <formula>0</formula>
    </cfRule>
  </conditionalFormatting>
  <conditionalFormatting sqref="F57:G57">
    <cfRule type="cellIs" dxfId="9210" priority="1466" operator="lessThan">
      <formula>0</formula>
    </cfRule>
  </conditionalFormatting>
  <conditionalFormatting sqref="F57:G57">
    <cfRule type="cellIs" dxfId="9209" priority="1465" operator="lessThan">
      <formula>0</formula>
    </cfRule>
  </conditionalFormatting>
  <conditionalFormatting sqref="F57:G57">
    <cfRule type="cellIs" dxfId="9208" priority="1464" operator="lessThan">
      <formula>0</formula>
    </cfRule>
  </conditionalFormatting>
  <conditionalFormatting sqref="F57:G57">
    <cfRule type="cellIs" dxfId="9207" priority="1463" operator="lessThan">
      <formula>0</formula>
    </cfRule>
  </conditionalFormatting>
  <conditionalFormatting sqref="F57:G57">
    <cfRule type="cellIs" dxfId="9206" priority="1460" operator="lessThan">
      <formula>0</formula>
    </cfRule>
  </conditionalFormatting>
  <conditionalFormatting sqref="F57:G57">
    <cfRule type="cellIs" dxfId="9205" priority="1459" operator="lessThan">
      <formula>0</formula>
    </cfRule>
  </conditionalFormatting>
  <conditionalFormatting sqref="F57:G57">
    <cfRule type="cellIs" dxfId="9204" priority="1462" operator="lessThan">
      <formula>0</formula>
    </cfRule>
  </conditionalFormatting>
  <conditionalFormatting sqref="F57:G57">
    <cfRule type="cellIs" dxfId="9203" priority="1461" operator="lessThan">
      <formula>0</formula>
    </cfRule>
  </conditionalFormatting>
  <conditionalFormatting sqref="F57:G57">
    <cfRule type="cellIs" dxfId="9202" priority="1458" operator="lessThan">
      <formula>0</formula>
    </cfRule>
  </conditionalFormatting>
  <conditionalFormatting sqref="F57:G57">
    <cfRule type="cellIs" dxfId="9201" priority="1457" operator="lessThan">
      <formula>0</formula>
    </cfRule>
  </conditionalFormatting>
  <conditionalFormatting sqref="F57:G57">
    <cfRule type="cellIs" dxfId="9200" priority="1456" operator="lessThan">
      <formula>0</formula>
    </cfRule>
  </conditionalFormatting>
  <conditionalFormatting sqref="F57:G57">
    <cfRule type="cellIs" dxfId="9199" priority="1455" operator="lessThan">
      <formula>0</formula>
    </cfRule>
  </conditionalFormatting>
  <conditionalFormatting sqref="F57:G57">
    <cfRule type="cellIs" dxfId="9198" priority="1454" operator="lessThan">
      <formula>0</formula>
    </cfRule>
  </conditionalFormatting>
  <conditionalFormatting sqref="F57:G57">
    <cfRule type="cellIs" dxfId="9197" priority="1453" operator="lessThan">
      <formula>0</formula>
    </cfRule>
  </conditionalFormatting>
  <conditionalFormatting sqref="F57:G57">
    <cfRule type="cellIs" dxfId="9196" priority="1452" operator="lessThan">
      <formula>0</formula>
    </cfRule>
  </conditionalFormatting>
  <conditionalFormatting sqref="F57:G57">
    <cfRule type="cellIs" dxfId="9195" priority="1433" operator="lessThan">
      <formula>0</formula>
    </cfRule>
  </conditionalFormatting>
  <conditionalFormatting sqref="F57:G57">
    <cfRule type="cellIs" dxfId="9194" priority="1431" operator="lessThan">
      <formula>0</formula>
    </cfRule>
  </conditionalFormatting>
  <conditionalFormatting sqref="F57:G57">
    <cfRule type="cellIs" dxfId="9193" priority="1432" operator="lessThan">
      <formula>0</formula>
    </cfRule>
  </conditionalFormatting>
  <conditionalFormatting sqref="F57:G57">
    <cfRule type="cellIs" dxfId="9192" priority="1430" operator="lessThan">
      <formula>0</formula>
    </cfRule>
  </conditionalFormatting>
  <conditionalFormatting sqref="F57:G57">
    <cfRule type="cellIs" dxfId="9191" priority="1424" operator="lessThan">
      <formula>0</formula>
    </cfRule>
  </conditionalFormatting>
  <conditionalFormatting sqref="F57:G57">
    <cfRule type="cellIs" dxfId="9190" priority="1422" operator="lessThan">
      <formula>0</formula>
    </cfRule>
  </conditionalFormatting>
  <conditionalFormatting sqref="F57:G57">
    <cfRule type="cellIs" dxfId="9189" priority="1423" operator="lessThan">
      <formula>0</formula>
    </cfRule>
  </conditionalFormatting>
  <conditionalFormatting sqref="F57:G57">
    <cfRule type="cellIs" dxfId="9188" priority="1421" operator="lessThan">
      <formula>0</formula>
    </cfRule>
  </conditionalFormatting>
  <conditionalFormatting sqref="F57:G57">
    <cfRule type="cellIs" dxfId="9187" priority="1420" operator="lessThan">
      <formula>0</formula>
    </cfRule>
  </conditionalFormatting>
  <conditionalFormatting sqref="F57:G57">
    <cfRule type="cellIs" dxfId="9186" priority="1419" operator="lessThan">
      <formula>0</formula>
    </cfRule>
  </conditionalFormatting>
  <conditionalFormatting sqref="F57:G57">
    <cfRule type="cellIs" dxfId="9185" priority="1417" operator="lessThan">
      <formula>0</formula>
    </cfRule>
  </conditionalFormatting>
  <conditionalFormatting sqref="F57:G57">
    <cfRule type="cellIs" dxfId="9184" priority="1418" operator="lessThan">
      <formula>0</formula>
    </cfRule>
  </conditionalFormatting>
  <conditionalFormatting sqref="F57:G57">
    <cfRule type="cellIs" dxfId="9183" priority="1416" operator="lessThan">
      <formula>0</formula>
    </cfRule>
  </conditionalFormatting>
  <conditionalFormatting sqref="F57:G57">
    <cfRule type="cellIs" dxfId="9182" priority="1415" operator="lessThan">
      <formula>0</formula>
    </cfRule>
  </conditionalFormatting>
  <conditionalFormatting sqref="F57:G57">
    <cfRule type="cellIs" dxfId="9181" priority="1413" operator="lessThan">
      <formula>0</formula>
    </cfRule>
  </conditionalFormatting>
  <conditionalFormatting sqref="F57:G57">
    <cfRule type="cellIs" dxfId="9180" priority="1414" operator="lessThan">
      <formula>0</formula>
    </cfRule>
  </conditionalFormatting>
  <conditionalFormatting sqref="F57:G57">
    <cfRule type="cellIs" dxfId="9179" priority="1412" operator="lessThan">
      <formula>0</formula>
    </cfRule>
  </conditionalFormatting>
  <conditionalFormatting sqref="F57:G57">
    <cfRule type="cellIs" dxfId="9178" priority="1411" operator="lessThan">
      <formula>0</formula>
    </cfRule>
  </conditionalFormatting>
  <conditionalFormatting sqref="F57:G57">
    <cfRule type="cellIs" dxfId="9177" priority="1410" operator="lessThan">
      <formula>0</formula>
    </cfRule>
  </conditionalFormatting>
  <conditionalFormatting sqref="F57:G57">
    <cfRule type="cellIs" dxfId="9176" priority="1451" operator="lessThan">
      <formula>0</formula>
    </cfRule>
  </conditionalFormatting>
  <conditionalFormatting sqref="F57:G57">
    <cfRule type="cellIs" dxfId="9175" priority="1450" operator="lessThan">
      <formula>0</formula>
    </cfRule>
  </conditionalFormatting>
  <conditionalFormatting sqref="F57:G57">
    <cfRule type="cellIs" dxfId="9174" priority="1449" operator="lessThan">
      <formula>0</formula>
    </cfRule>
  </conditionalFormatting>
  <conditionalFormatting sqref="F57:G57">
    <cfRule type="cellIs" dxfId="9173" priority="1448" operator="lessThan">
      <formula>0</formula>
    </cfRule>
  </conditionalFormatting>
  <conditionalFormatting sqref="F57:G57">
    <cfRule type="cellIs" dxfId="9172" priority="1447" operator="lessThan">
      <formula>0</formula>
    </cfRule>
  </conditionalFormatting>
  <conditionalFormatting sqref="F57:G57">
    <cfRule type="cellIs" dxfId="9171" priority="1446" operator="lessThan">
      <formula>0</formula>
    </cfRule>
  </conditionalFormatting>
  <conditionalFormatting sqref="F57:G57">
    <cfRule type="cellIs" dxfId="9170" priority="1445" operator="lessThan">
      <formula>0</formula>
    </cfRule>
  </conditionalFormatting>
  <conditionalFormatting sqref="F57:G57">
    <cfRule type="cellIs" dxfId="9169" priority="1442" operator="lessThan">
      <formula>0</formula>
    </cfRule>
  </conditionalFormatting>
  <conditionalFormatting sqref="F57:G57">
    <cfRule type="cellIs" dxfId="9168" priority="1441" operator="lessThan">
      <formula>0</formula>
    </cfRule>
  </conditionalFormatting>
  <conditionalFormatting sqref="F57:G57">
    <cfRule type="cellIs" dxfId="9167" priority="1444" operator="lessThan">
      <formula>0</formula>
    </cfRule>
  </conditionalFormatting>
  <conditionalFormatting sqref="F57:G57">
    <cfRule type="cellIs" dxfId="9166" priority="1443" operator="lessThan">
      <formula>0</formula>
    </cfRule>
  </conditionalFormatting>
  <conditionalFormatting sqref="F57:G57">
    <cfRule type="cellIs" dxfId="9165" priority="1440" operator="lessThan">
      <formula>0</formula>
    </cfRule>
  </conditionalFormatting>
  <conditionalFormatting sqref="F57:G57">
    <cfRule type="cellIs" dxfId="9164" priority="1439" operator="lessThan">
      <formula>0</formula>
    </cfRule>
  </conditionalFormatting>
  <conditionalFormatting sqref="F57:G57">
    <cfRule type="cellIs" dxfId="9163" priority="1438" operator="lessThan">
      <formula>0</formula>
    </cfRule>
  </conditionalFormatting>
  <conditionalFormatting sqref="F57:G57">
    <cfRule type="cellIs" dxfId="9162" priority="1437" operator="lessThan">
      <formula>0</formula>
    </cfRule>
  </conditionalFormatting>
  <conditionalFormatting sqref="F57:G57">
    <cfRule type="cellIs" dxfId="9161" priority="1436" operator="lessThan">
      <formula>0</formula>
    </cfRule>
  </conditionalFormatting>
  <conditionalFormatting sqref="F57:G57">
    <cfRule type="cellIs" dxfId="9160" priority="1435" operator="lessThan">
      <formula>0</formula>
    </cfRule>
  </conditionalFormatting>
  <conditionalFormatting sqref="F57:G57">
    <cfRule type="cellIs" dxfId="9159" priority="1434" operator="lessThan">
      <formula>0</formula>
    </cfRule>
  </conditionalFormatting>
  <conditionalFormatting sqref="F57:G57">
    <cfRule type="cellIs" dxfId="9158" priority="1429" operator="lessThan">
      <formula>0</formula>
    </cfRule>
  </conditionalFormatting>
  <conditionalFormatting sqref="F57:G57">
    <cfRule type="cellIs" dxfId="9157" priority="1428" operator="lessThan">
      <formula>0</formula>
    </cfRule>
  </conditionalFormatting>
  <conditionalFormatting sqref="F57:G57">
    <cfRule type="cellIs" dxfId="9156" priority="1426" operator="lessThan">
      <formula>0</formula>
    </cfRule>
  </conditionalFormatting>
  <conditionalFormatting sqref="F57:G57">
    <cfRule type="cellIs" dxfId="9155" priority="1427" operator="lessThan">
      <formula>0</formula>
    </cfRule>
  </conditionalFormatting>
  <conditionalFormatting sqref="F57:G57">
    <cfRule type="cellIs" dxfId="9154" priority="1425" operator="lessThan">
      <formula>0</formula>
    </cfRule>
  </conditionalFormatting>
  <conditionalFormatting sqref="F56:G56">
    <cfRule type="cellIs" dxfId="9153" priority="1409" operator="lessThan">
      <formula>0</formula>
    </cfRule>
  </conditionalFormatting>
  <conditionalFormatting sqref="F56:G56">
    <cfRule type="cellIs" dxfId="9152" priority="1408" operator="lessThan">
      <formula>0</formula>
    </cfRule>
  </conditionalFormatting>
  <conditionalFormatting sqref="F56:G56">
    <cfRule type="cellIs" dxfId="9151" priority="1407" operator="lessThan">
      <formula>0</formula>
    </cfRule>
  </conditionalFormatting>
  <conditionalFormatting sqref="F56:G56">
    <cfRule type="cellIs" dxfId="9150" priority="1405" operator="lessThan">
      <formula>0</formula>
    </cfRule>
  </conditionalFormatting>
  <conditionalFormatting sqref="F56:G56">
    <cfRule type="cellIs" dxfId="9149" priority="1406" operator="lessThan">
      <formula>0</formula>
    </cfRule>
  </conditionalFormatting>
  <conditionalFormatting sqref="F56:G56">
    <cfRule type="cellIs" dxfId="9148" priority="1404" operator="lessThan">
      <formula>0</formula>
    </cfRule>
  </conditionalFormatting>
  <conditionalFormatting sqref="F56:G56">
    <cfRule type="cellIs" dxfId="9147" priority="1403" operator="lessThan">
      <formula>0</formula>
    </cfRule>
  </conditionalFormatting>
  <conditionalFormatting sqref="F56:G56">
    <cfRule type="cellIs" dxfId="9146" priority="1402" operator="lessThan">
      <formula>0</formula>
    </cfRule>
  </conditionalFormatting>
  <conditionalFormatting sqref="F56:G56">
    <cfRule type="cellIs" dxfId="9145" priority="1401" operator="lessThan">
      <formula>0</formula>
    </cfRule>
  </conditionalFormatting>
  <conditionalFormatting sqref="F56:G56">
    <cfRule type="cellIs" dxfId="9144" priority="1400" operator="lessThan">
      <formula>0</formula>
    </cfRule>
  </conditionalFormatting>
  <conditionalFormatting sqref="F56:G56">
    <cfRule type="cellIs" dxfId="9143" priority="1399" operator="lessThan">
      <formula>0</formula>
    </cfRule>
  </conditionalFormatting>
  <conditionalFormatting sqref="F56:G56">
    <cfRule type="cellIs" dxfId="9142" priority="1396" operator="lessThan">
      <formula>0</formula>
    </cfRule>
  </conditionalFormatting>
  <conditionalFormatting sqref="F56:G56">
    <cfRule type="cellIs" dxfId="9141" priority="1395" operator="lessThan">
      <formula>0</formula>
    </cfRule>
  </conditionalFormatting>
  <conditionalFormatting sqref="F56:G56">
    <cfRule type="cellIs" dxfId="9140" priority="1398" operator="lessThan">
      <formula>0</formula>
    </cfRule>
  </conditionalFormatting>
  <conditionalFormatting sqref="F56:G56">
    <cfRule type="cellIs" dxfId="9139" priority="1397" operator="lessThan">
      <formula>0</formula>
    </cfRule>
  </conditionalFormatting>
  <conditionalFormatting sqref="F56:G56">
    <cfRule type="cellIs" dxfId="9138" priority="1394" operator="lessThan">
      <formula>0</formula>
    </cfRule>
  </conditionalFormatting>
  <conditionalFormatting sqref="F56:G56">
    <cfRule type="cellIs" dxfId="9137" priority="1393" operator="lessThan">
      <formula>0</formula>
    </cfRule>
  </conditionalFormatting>
  <conditionalFormatting sqref="F56:G56">
    <cfRule type="cellIs" dxfId="9136" priority="1392" operator="lessThan">
      <formula>0</formula>
    </cfRule>
  </conditionalFormatting>
  <conditionalFormatting sqref="F56:G56">
    <cfRule type="cellIs" dxfId="9135" priority="1391" operator="lessThan">
      <formula>0</formula>
    </cfRule>
  </conditionalFormatting>
  <conditionalFormatting sqref="F56:G56">
    <cfRule type="cellIs" dxfId="9134" priority="1390" operator="lessThan">
      <formula>0</formula>
    </cfRule>
  </conditionalFormatting>
  <conditionalFormatting sqref="F56:G56">
    <cfRule type="cellIs" dxfId="9133" priority="1389" operator="lessThan">
      <formula>0</formula>
    </cfRule>
  </conditionalFormatting>
  <conditionalFormatting sqref="F56:G56">
    <cfRule type="cellIs" dxfId="9132" priority="1388" operator="lessThan">
      <formula>0</formula>
    </cfRule>
  </conditionalFormatting>
  <conditionalFormatting sqref="F56:G56">
    <cfRule type="cellIs" dxfId="9131" priority="1369" operator="lessThan">
      <formula>0</formula>
    </cfRule>
  </conditionalFormatting>
  <conditionalFormatting sqref="F56:G56">
    <cfRule type="cellIs" dxfId="9130" priority="1367" operator="lessThan">
      <formula>0</formula>
    </cfRule>
  </conditionalFormatting>
  <conditionalFormatting sqref="F56:G56">
    <cfRule type="cellIs" dxfId="9129" priority="1368" operator="lessThan">
      <formula>0</formula>
    </cfRule>
  </conditionalFormatting>
  <conditionalFormatting sqref="F56:G56">
    <cfRule type="cellIs" dxfId="9128" priority="1366" operator="lessThan">
      <formula>0</formula>
    </cfRule>
  </conditionalFormatting>
  <conditionalFormatting sqref="F56:G56">
    <cfRule type="cellIs" dxfId="9127" priority="1360" operator="lessThan">
      <formula>0</formula>
    </cfRule>
  </conditionalFormatting>
  <conditionalFormatting sqref="F56:G56">
    <cfRule type="cellIs" dxfId="9126" priority="1358" operator="lessThan">
      <formula>0</formula>
    </cfRule>
  </conditionalFormatting>
  <conditionalFormatting sqref="F56:G56">
    <cfRule type="cellIs" dxfId="9125" priority="1359" operator="lessThan">
      <formula>0</formula>
    </cfRule>
  </conditionalFormatting>
  <conditionalFormatting sqref="F56:G56">
    <cfRule type="cellIs" dxfId="9124" priority="1357" operator="lessThan">
      <formula>0</formula>
    </cfRule>
  </conditionalFormatting>
  <conditionalFormatting sqref="F56:G56">
    <cfRule type="cellIs" dxfId="9123" priority="1356" operator="lessThan">
      <formula>0</formula>
    </cfRule>
  </conditionalFormatting>
  <conditionalFormatting sqref="F56:G56">
    <cfRule type="cellIs" dxfId="9122" priority="1355" operator="lessThan">
      <formula>0</formula>
    </cfRule>
  </conditionalFormatting>
  <conditionalFormatting sqref="F56:G56">
    <cfRule type="cellIs" dxfId="9121" priority="1353" operator="lessThan">
      <formula>0</formula>
    </cfRule>
  </conditionalFormatting>
  <conditionalFormatting sqref="F56:G56">
    <cfRule type="cellIs" dxfId="9120" priority="1354" operator="lessThan">
      <formula>0</formula>
    </cfRule>
  </conditionalFormatting>
  <conditionalFormatting sqref="F56:G56">
    <cfRule type="cellIs" dxfId="9119" priority="1352" operator="lessThan">
      <formula>0</formula>
    </cfRule>
  </conditionalFormatting>
  <conditionalFormatting sqref="F56:G56">
    <cfRule type="cellIs" dxfId="9118" priority="1351" operator="lessThan">
      <formula>0</formula>
    </cfRule>
  </conditionalFormatting>
  <conditionalFormatting sqref="F56:G56">
    <cfRule type="cellIs" dxfId="9117" priority="1349" operator="lessThan">
      <formula>0</formula>
    </cfRule>
  </conditionalFormatting>
  <conditionalFormatting sqref="F56:G56">
    <cfRule type="cellIs" dxfId="9116" priority="1350" operator="lessThan">
      <formula>0</formula>
    </cfRule>
  </conditionalFormatting>
  <conditionalFormatting sqref="F56:G56">
    <cfRule type="cellIs" dxfId="9115" priority="1348" operator="lessThan">
      <formula>0</formula>
    </cfRule>
  </conditionalFormatting>
  <conditionalFormatting sqref="F56:G56">
    <cfRule type="cellIs" dxfId="9114" priority="1347" operator="lessThan">
      <formula>0</formula>
    </cfRule>
  </conditionalFormatting>
  <conditionalFormatting sqref="F56:G56">
    <cfRule type="cellIs" dxfId="9113" priority="1346" operator="lessThan">
      <formula>0</formula>
    </cfRule>
  </conditionalFormatting>
  <conditionalFormatting sqref="F56:G56">
    <cfRule type="cellIs" dxfId="9112" priority="1387" operator="lessThan">
      <formula>0</formula>
    </cfRule>
  </conditionalFormatting>
  <conditionalFormatting sqref="F56:G56">
    <cfRule type="cellIs" dxfId="9111" priority="1386" operator="lessThan">
      <formula>0</formula>
    </cfRule>
  </conditionalFormatting>
  <conditionalFormatting sqref="F56:G56">
    <cfRule type="cellIs" dxfId="9110" priority="1385" operator="lessThan">
      <formula>0</formula>
    </cfRule>
  </conditionalFormatting>
  <conditionalFormatting sqref="F56:G56">
    <cfRule type="cellIs" dxfId="9109" priority="1384" operator="lessThan">
      <formula>0</formula>
    </cfRule>
  </conditionalFormatting>
  <conditionalFormatting sqref="F56:G56">
    <cfRule type="cellIs" dxfId="9108" priority="1383" operator="lessThan">
      <formula>0</formula>
    </cfRule>
  </conditionalFormatting>
  <conditionalFormatting sqref="F56:G56">
    <cfRule type="cellIs" dxfId="9107" priority="1382" operator="lessThan">
      <formula>0</formula>
    </cfRule>
  </conditionalFormatting>
  <conditionalFormatting sqref="F56:G56">
    <cfRule type="cellIs" dxfId="9106" priority="1381" operator="lessThan">
      <formula>0</formula>
    </cfRule>
  </conditionalFormatting>
  <conditionalFormatting sqref="F56:G56">
    <cfRule type="cellIs" dxfId="9105" priority="1378" operator="lessThan">
      <formula>0</formula>
    </cfRule>
  </conditionalFormatting>
  <conditionalFormatting sqref="F56:G56">
    <cfRule type="cellIs" dxfId="9104" priority="1377" operator="lessThan">
      <formula>0</formula>
    </cfRule>
  </conditionalFormatting>
  <conditionalFormatting sqref="F56:G56">
    <cfRule type="cellIs" dxfId="9103" priority="1380" operator="lessThan">
      <formula>0</formula>
    </cfRule>
  </conditionalFormatting>
  <conditionalFormatting sqref="F56:G56">
    <cfRule type="cellIs" dxfId="9102" priority="1379" operator="lessThan">
      <formula>0</formula>
    </cfRule>
  </conditionalFormatting>
  <conditionalFormatting sqref="F56:G56">
    <cfRule type="cellIs" dxfId="9101" priority="1376" operator="lessThan">
      <formula>0</formula>
    </cfRule>
  </conditionalFormatting>
  <conditionalFormatting sqref="F56:G56">
    <cfRule type="cellIs" dxfId="9100" priority="1375" operator="lessThan">
      <formula>0</formula>
    </cfRule>
  </conditionalFormatting>
  <conditionalFormatting sqref="F56:G56">
    <cfRule type="cellIs" dxfId="9099" priority="1374" operator="lessThan">
      <formula>0</formula>
    </cfRule>
  </conditionalFormatting>
  <conditionalFormatting sqref="F56:G56">
    <cfRule type="cellIs" dxfId="9098" priority="1373" operator="lessThan">
      <formula>0</formula>
    </cfRule>
  </conditionalFormatting>
  <conditionalFormatting sqref="F56:G56">
    <cfRule type="cellIs" dxfId="9097" priority="1372" operator="lessThan">
      <formula>0</formula>
    </cfRule>
  </conditionalFormatting>
  <conditionalFormatting sqref="F56:G56">
    <cfRule type="cellIs" dxfId="9096" priority="1371" operator="lessThan">
      <formula>0</formula>
    </cfRule>
  </conditionalFormatting>
  <conditionalFormatting sqref="F56:G56">
    <cfRule type="cellIs" dxfId="9095" priority="1370" operator="lessThan">
      <formula>0</formula>
    </cfRule>
  </conditionalFormatting>
  <conditionalFormatting sqref="F56:G56">
    <cfRule type="cellIs" dxfId="9094" priority="1365" operator="lessThan">
      <formula>0</formula>
    </cfRule>
  </conditionalFormatting>
  <conditionalFormatting sqref="F56:G56">
    <cfRule type="cellIs" dxfId="9093" priority="1364" operator="lessThan">
      <formula>0</formula>
    </cfRule>
  </conditionalFormatting>
  <conditionalFormatting sqref="F56:G56">
    <cfRule type="cellIs" dxfId="9092" priority="1362" operator="lessThan">
      <formula>0</formula>
    </cfRule>
  </conditionalFormatting>
  <conditionalFormatting sqref="F56:G56">
    <cfRule type="cellIs" dxfId="9091" priority="1363" operator="lessThan">
      <formula>0</formula>
    </cfRule>
  </conditionalFormatting>
  <conditionalFormatting sqref="F56:G56">
    <cfRule type="cellIs" dxfId="9090" priority="1361" operator="lessThan">
      <formula>0</formula>
    </cfRule>
  </conditionalFormatting>
  <conditionalFormatting sqref="F55:G55">
    <cfRule type="cellIs" dxfId="9089" priority="1345" operator="lessThan">
      <formula>0</formula>
    </cfRule>
  </conditionalFormatting>
  <conditionalFormatting sqref="F55:G55">
    <cfRule type="cellIs" dxfId="9088" priority="1344" operator="lessThan">
      <formula>0</formula>
    </cfRule>
  </conditionalFormatting>
  <conditionalFormatting sqref="F55:G55">
    <cfRule type="cellIs" dxfId="9087" priority="1343" operator="lessThan">
      <formula>0</formula>
    </cfRule>
  </conditionalFormatting>
  <conditionalFormatting sqref="F55:G55">
    <cfRule type="cellIs" dxfId="9086" priority="1341" operator="lessThan">
      <formula>0</formula>
    </cfRule>
  </conditionalFormatting>
  <conditionalFormatting sqref="F55:G55">
    <cfRule type="cellIs" dxfId="9085" priority="1342" operator="lessThan">
      <formula>0</formula>
    </cfRule>
  </conditionalFormatting>
  <conditionalFormatting sqref="F55:G55">
    <cfRule type="cellIs" dxfId="9084" priority="1340" operator="lessThan">
      <formula>0</formula>
    </cfRule>
  </conditionalFormatting>
  <conditionalFormatting sqref="F55:G55">
    <cfRule type="cellIs" dxfId="9083" priority="1339" operator="lessThan">
      <formula>0</formula>
    </cfRule>
  </conditionalFormatting>
  <conditionalFormatting sqref="F55:G55">
    <cfRule type="cellIs" dxfId="9082" priority="1338" operator="lessThan">
      <formula>0</formula>
    </cfRule>
  </conditionalFormatting>
  <conditionalFormatting sqref="F55:G55">
    <cfRule type="cellIs" dxfId="9081" priority="1337" operator="lessThan">
      <formula>0</formula>
    </cfRule>
  </conditionalFormatting>
  <conditionalFormatting sqref="F55:G55">
    <cfRule type="cellIs" dxfId="9080" priority="1336" operator="lessThan">
      <formula>0</formula>
    </cfRule>
  </conditionalFormatting>
  <conditionalFormatting sqref="F55:G55">
    <cfRule type="cellIs" dxfId="9079" priority="1335" operator="lessThan">
      <formula>0</formula>
    </cfRule>
  </conditionalFormatting>
  <conditionalFormatting sqref="F55:G55">
    <cfRule type="cellIs" dxfId="9078" priority="1332" operator="lessThan">
      <formula>0</formula>
    </cfRule>
  </conditionalFormatting>
  <conditionalFormatting sqref="F55:G55">
    <cfRule type="cellIs" dxfId="9077" priority="1331" operator="lessThan">
      <formula>0</formula>
    </cfRule>
  </conditionalFormatting>
  <conditionalFormatting sqref="F55:G55">
    <cfRule type="cellIs" dxfId="9076" priority="1334" operator="lessThan">
      <formula>0</formula>
    </cfRule>
  </conditionalFormatting>
  <conditionalFormatting sqref="F55:G55">
    <cfRule type="cellIs" dxfId="9075" priority="1333" operator="lessThan">
      <formula>0</formula>
    </cfRule>
  </conditionalFormatting>
  <conditionalFormatting sqref="F55:G55">
    <cfRule type="cellIs" dxfId="9074" priority="1330" operator="lessThan">
      <formula>0</formula>
    </cfRule>
  </conditionalFormatting>
  <conditionalFormatting sqref="F55:G55">
    <cfRule type="cellIs" dxfId="9073" priority="1329" operator="lessThan">
      <formula>0</formula>
    </cfRule>
  </conditionalFormatting>
  <conditionalFormatting sqref="F55:G55">
    <cfRule type="cellIs" dxfId="9072" priority="1328" operator="lessThan">
      <formula>0</formula>
    </cfRule>
  </conditionalFormatting>
  <conditionalFormatting sqref="F55:G55">
    <cfRule type="cellIs" dxfId="9071" priority="1327" operator="lessThan">
      <formula>0</formula>
    </cfRule>
  </conditionalFormatting>
  <conditionalFormatting sqref="F55:G55">
    <cfRule type="cellIs" dxfId="9070" priority="1326" operator="lessThan">
      <formula>0</formula>
    </cfRule>
  </conditionalFormatting>
  <conditionalFormatting sqref="F55:G55">
    <cfRule type="cellIs" dxfId="9069" priority="1325" operator="lessThan">
      <formula>0</formula>
    </cfRule>
  </conditionalFormatting>
  <conditionalFormatting sqref="F55:G55">
    <cfRule type="cellIs" dxfId="9068" priority="1324" operator="lessThan">
      <formula>0</formula>
    </cfRule>
  </conditionalFormatting>
  <conditionalFormatting sqref="F55:G55">
    <cfRule type="cellIs" dxfId="9067" priority="1305" operator="lessThan">
      <formula>0</formula>
    </cfRule>
  </conditionalFormatting>
  <conditionalFormatting sqref="F55:G55">
    <cfRule type="cellIs" dxfId="9066" priority="1303" operator="lessThan">
      <formula>0</formula>
    </cfRule>
  </conditionalFormatting>
  <conditionalFormatting sqref="F55:G55">
    <cfRule type="cellIs" dxfId="9065" priority="1304" operator="lessThan">
      <formula>0</formula>
    </cfRule>
  </conditionalFormatting>
  <conditionalFormatting sqref="F55:G55">
    <cfRule type="cellIs" dxfId="9064" priority="1302" operator="lessThan">
      <formula>0</formula>
    </cfRule>
  </conditionalFormatting>
  <conditionalFormatting sqref="F55:G55">
    <cfRule type="cellIs" dxfId="9063" priority="1296" operator="lessThan">
      <formula>0</formula>
    </cfRule>
  </conditionalFormatting>
  <conditionalFormatting sqref="F55:G55">
    <cfRule type="cellIs" dxfId="9062" priority="1294" operator="lessThan">
      <formula>0</formula>
    </cfRule>
  </conditionalFormatting>
  <conditionalFormatting sqref="F55:G55">
    <cfRule type="cellIs" dxfId="9061" priority="1295" operator="lessThan">
      <formula>0</formula>
    </cfRule>
  </conditionalFormatting>
  <conditionalFormatting sqref="F55:G55">
    <cfRule type="cellIs" dxfId="9060" priority="1293" operator="lessThan">
      <formula>0</formula>
    </cfRule>
  </conditionalFormatting>
  <conditionalFormatting sqref="F55:G55">
    <cfRule type="cellIs" dxfId="9059" priority="1292" operator="lessThan">
      <formula>0</formula>
    </cfRule>
  </conditionalFormatting>
  <conditionalFormatting sqref="F55:G55">
    <cfRule type="cellIs" dxfId="9058" priority="1291" operator="lessThan">
      <formula>0</formula>
    </cfRule>
  </conditionalFormatting>
  <conditionalFormatting sqref="F55:G55">
    <cfRule type="cellIs" dxfId="9057" priority="1289" operator="lessThan">
      <formula>0</formula>
    </cfRule>
  </conditionalFormatting>
  <conditionalFormatting sqref="F55:G55">
    <cfRule type="cellIs" dxfId="9056" priority="1290" operator="lessThan">
      <formula>0</formula>
    </cfRule>
  </conditionalFormatting>
  <conditionalFormatting sqref="F55:G55">
    <cfRule type="cellIs" dxfId="9055" priority="1288" operator="lessThan">
      <formula>0</formula>
    </cfRule>
  </conditionalFormatting>
  <conditionalFormatting sqref="F55:G55">
    <cfRule type="cellIs" dxfId="9054" priority="1287" operator="lessThan">
      <formula>0</formula>
    </cfRule>
  </conditionalFormatting>
  <conditionalFormatting sqref="F55:G55">
    <cfRule type="cellIs" dxfId="9053" priority="1285" operator="lessThan">
      <formula>0</formula>
    </cfRule>
  </conditionalFormatting>
  <conditionalFormatting sqref="F55:G55">
    <cfRule type="cellIs" dxfId="9052" priority="1286" operator="lessThan">
      <formula>0</formula>
    </cfRule>
  </conditionalFormatting>
  <conditionalFormatting sqref="F55:G55">
    <cfRule type="cellIs" dxfId="9051" priority="1284" operator="lessThan">
      <formula>0</formula>
    </cfRule>
  </conditionalFormatting>
  <conditionalFormatting sqref="F55:G55">
    <cfRule type="cellIs" dxfId="9050" priority="1283" operator="lessThan">
      <formula>0</formula>
    </cfRule>
  </conditionalFormatting>
  <conditionalFormatting sqref="F55:G55">
    <cfRule type="cellIs" dxfId="9049" priority="1282" operator="lessThan">
      <formula>0</formula>
    </cfRule>
  </conditionalFormatting>
  <conditionalFormatting sqref="F55:G55">
    <cfRule type="cellIs" dxfId="9048" priority="1323" operator="lessThan">
      <formula>0</formula>
    </cfRule>
  </conditionalFormatting>
  <conditionalFormatting sqref="F55:G55">
    <cfRule type="cellIs" dxfId="9047" priority="1322" operator="lessThan">
      <formula>0</formula>
    </cfRule>
  </conditionalFormatting>
  <conditionalFormatting sqref="F55:G55">
    <cfRule type="cellIs" dxfId="9046" priority="1321" operator="lessThan">
      <formula>0</formula>
    </cfRule>
  </conditionalFormatting>
  <conditionalFormatting sqref="F55:G55">
    <cfRule type="cellIs" dxfId="9045" priority="1320" operator="lessThan">
      <formula>0</formula>
    </cfRule>
  </conditionalFormatting>
  <conditionalFormatting sqref="F55:G55">
    <cfRule type="cellIs" dxfId="9044" priority="1319" operator="lessThan">
      <formula>0</formula>
    </cfRule>
  </conditionalFormatting>
  <conditionalFormatting sqref="F55:G55">
    <cfRule type="cellIs" dxfId="9043" priority="1318" operator="lessThan">
      <formula>0</formula>
    </cfRule>
  </conditionalFormatting>
  <conditionalFormatting sqref="F55:G55">
    <cfRule type="cellIs" dxfId="9042" priority="1317" operator="lessThan">
      <formula>0</formula>
    </cfRule>
  </conditionalFormatting>
  <conditionalFormatting sqref="F55:G55">
    <cfRule type="cellIs" dxfId="9041" priority="1314" operator="lessThan">
      <formula>0</formula>
    </cfRule>
  </conditionalFormatting>
  <conditionalFormatting sqref="F55:G55">
    <cfRule type="cellIs" dxfId="9040" priority="1313" operator="lessThan">
      <formula>0</formula>
    </cfRule>
  </conditionalFormatting>
  <conditionalFormatting sqref="F55:G55">
    <cfRule type="cellIs" dxfId="9039" priority="1316" operator="lessThan">
      <formula>0</formula>
    </cfRule>
  </conditionalFormatting>
  <conditionalFormatting sqref="F55:G55">
    <cfRule type="cellIs" dxfId="9038" priority="1315" operator="lessThan">
      <formula>0</formula>
    </cfRule>
  </conditionalFormatting>
  <conditionalFormatting sqref="F55:G55">
    <cfRule type="cellIs" dxfId="9037" priority="1312" operator="lessThan">
      <formula>0</formula>
    </cfRule>
  </conditionalFormatting>
  <conditionalFormatting sqref="F55:G55">
    <cfRule type="cellIs" dxfId="9036" priority="1311" operator="lessThan">
      <formula>0</formula>
    </cfRule>
  </conditionalFormatting>
  <conditionalFormatting sqref="F55:G55">
    <cfRule type="cellIs" dxfId="9035" priority="1310" operator="lessThan">
      <formula>0</formula>
    </cfRule>
  </conditionalFormatting>
  <conditionalFormatting sqref="F55:G55">
    <cfRule type="cellIs" dxfId="9034" priority="1309" operator="lessThan">
      <formula>0</formula>
    </cfRule>
  </conditionalFormatting>
  <conditionalFormatting sqref="F55:G55">
    <cfRule type="cellIs" dxfId="9033" priority="1308" operator="lessThan">
      <formula>0</formula>
    </cfRule>
  </conditionalFormatting>
  <conditionalFormatting sqref="F55:G55">
    <cfRule type="cellIs" dxfId="9032" priority="1307" operator="lessThan">
      <formula>0</formula>
    </cfRule>
  </conditionalFormatting>
  <conditionalFormatting sqref="F55:G55">
    <cfRule type="cellIs" dxfId="9031" priority="1306" operator="lessThan">
      <formula>0</formula>
    </cfRule>
  </conditionalFormatting>
  <conditionalFormatting sqref="F55:G55">
    <cfRule type="cellIs" dxfId="9030" priority="1301" operator="lessThan">
      <formula>0</formula>
    </cfRule>
  </conditionalFormatting>
  <conditionalFormatting sqref="F55:G55">
    <cfRule type="cellIs" dxfId="9029" priority="1300" operator="lessThan">
      <formula>0</formula>
    </cfRule>
  </conditionalFormatting>
  <conditionalFormatting sqref="F55:G55">
    <cfRule type="cellIs" dxfId="9028" priority="1298" operator="lessThan">
      <formula>0</formula>
    </cfRule>
  </conditionalFormatting>
  <conditionalFormatting sqref="F55:G55">
    <cfRule type="cellIs" dxfId="9027" priority="1299" operator="lessThan">
      <formula>0</formula>
    </cfRule>
  </conditionalFormatting>
  <conditionalFormatting sqref="F55:G55">
    <cfRule type="cellIs" dxfId="9026" priority="1297" operator="lessThan">
      <formula>0</formula>
    </cfRule>
  </conditionalFormatting>
  <conditionalFormatting sqref="F54:G54">
    <cfRule type="cellIs" dxfId="9025" priority="1281" operator="lessThan">
      <formula>0</formula>
    </cfRule>
  </conditionalFormatting>
  <conditionalFormatting sqref="F54:G54">
    <cfRule type="cellIs" dxfId="9024" priority="1280" operator="lessThan">
      <formula>0</formula>
    </cfRule>
  </conditionalFormatting>
  <conditionalFormatting sqref="F54:G54">
    <cfRule type="cellIs" dxfId="9023" priority="1279" operator="lessThan">
      <formula>0</formula>
    </cfRule>
  </conditionalFormatting>
  <conditionalFormatting sqref="F54:G54">
    <cfRule type="cellIs" dxfId="9022" priority="1277" operator="lessThan">
      <formula>0</formula>
    </cfRule>
  </conditionalFormatting>
  <conditionalFormatting sqref="F54:G54">
    <cfRule type="cellIs" dxfId="9021" priority="1278" operator="lessThan">
      <formula>0</formula>
    </cfRule>
  </conditionalFormatting>
  <conditionalFormatting sqref="F54:G54">
    <cfRule type="cellIs" dxfId="9020" priority="1276" operator="lessThan">
      <formula>0</formula>
    </cfRule>
  </conditionalFormatting>
  <conditionalFormatting sqref="F54:G54">
    <cfRule type="cellIs" dxfId="9019" priority="1275" operator="lessThan">
      <formula>0</formula>
    </cfRule>
  </conditionalFormatting>
  <conditionalFormatting sqref="F54:G54">
    <cfRule type="cellIs" dxfId="9018" priority="1274" operator="lessThan">
      <formula>0</formula>
    </cfRule>
  </conditionalFormatting>
  <conditionalFormatting sqref="F54:G54">
    <cfRule type="cellIs" dxfId="9017" priority="1273" operator="lessThan">
      <formula>0</formula>
    </cfRule>
  </conditionalFormatting>
  <conditionalFormatting sqref="F54:G54">
    <cfRule type="cellIs" dxfId="9016" priority="1272" operator="lessThan">
      <formula>0</formula>
    </cfRule>
  </conditionalFormatting>
  <conditionalFormatting sqref="F54:G54">
    <cfRule type="cellIs" dxfId="9015" priority="1271" operator="lessThan">
      <formula>0</formula>
    </cfRule>
  </conditionalFormatting>
  <conditionalFormatting sqref="F54:G54">
    <cfRule type="cellIs" dxfId="9014" priority="1268" operator="lessThan">
      <formula>0</formula>
    </cfRule>
  </conditionalFormatting>
  <conditionalFormatting sqref="F54:G54">
    <cfRule type="cellIs" dxfId="9013" priority="1267" operator="lessThan">
      <formula>0</formula>
    </cfRule>
  </conditionalFormatting>
  <conditionalFormatting sqref="F54:G54">
    <cfRule type="cellIs" dxfId="9012" priority="1270" operator="lessThan">
      <formula>0</formula>
    </cfRule>
  </conditionalFormatting>
  <conditionalFormatting sqref="F54:G54">
    <cfRule type="cellIs" dxfId="9011" priority="1269" operator="lessThan">
      <formula>0</formula>
    </cfRule>
  </conditionalFormatting>
  <conditionalFormatting sqref="F54:G54">
    <cfRule type="cellIs" dxfId="9010" priority="1266" operator="lessThan">
      <formula>0</formula>
    </cfRule>
  </conditionalFormatting>
  <conditionalFormatting sqref="F54:G54">
    <cfRule type="cellIs" dxfId="9009" priority="1265" operator="lessThan">
      <formula>0</formula>
    </cfRule>
  </conditionalFormatting>
  <conditionalFormatting sqref="F54:G54">
    <cfRule type="cellIs" dxfId="9008" priority="1264" operator="lessThan">
      <formula>0</formula>
    </cfRule>
  </conditionalFormatting>
  <conditionalFormatting sqref="F54:G54">
    <cfRule type="cellIs" dxfId="9007" priority="1263" operator="lessThan">
      <formula>0</formula>
    </cfRule>
  </conditionalFormatting>
  <conditionalFormatting sqref="F54:G54">
    <cfRule type="cellIs" dxfId="9006" priority="1262" operator="lessThan">
      <formula>0</formula>
    </cfRule>
  </conditionalFormatting>
  <conditionalFormatting sqref="F54:G54">
    <cfRule type="cellIs" dxfId="9005" priority="1261" operator="lessThan">
      <formula>0</formula>
    </cfRule>
  </conditionalFormatting>
  <conditionalFormatting sqref="F54:G54">
    <cfRule type="cellIs" dxfId="9004" priority="1260" operator="lessThan">
      <formula>0</formula>
    </cfRule>
  </conditionalFormatting>
  <conditionalFormatting sqref="F54:G54">
    <cfRule type="cellIs" dxfId="9003" priority="1241" operator="lessThan">
      <formula>0</formula>
    </cfRule>
  </conditionalFormatting>
  <conditionalFormatting sqref="F54:G54">
    <cfRule type="cellIs" dxfId="9002" priority="1239" operator="lessThan">
      <formula>0</formula>
    </cfRule>
  </conditionalFormatting>
  <conditionalFormatting sqref="F54:G54">
    <cfRule type="cellIs" dxfId="9001" priority="1240" operator="lessThan">
      <formula>0</formula>
    </cfRule>
  </conditionalFormatting>
  <conditionalFormatting sqref="F54:G54">
    <cfRule type="cellIs" dxfId="9000" priority="1238" operator="lessThan">
      <formula>0</formula>
    </cfRule>
  </conditionalFormatting>
  <conditionalFormatting sqref="F54:G54">
    <cfRule type="cellIs" dxfId="8999" priority="1232" operator="lessThan">
      <formula>0</formula>
    </cfRule>
  </conditionalFormatting>
  <conditionalFormatting sqref="F54:G54">
    <cfRule type="cellIs" dxfId="8998" priority="1230" operator="lessThan">
      <formula>0</formula>
    </cfRule>
  </conditionalFormatting>
  <conditionalFormatting sqref="F54:G54">
    <cfRule type="cellIs" dxfId="8997" priority="1231" operator="lessThan">
      <formula>0</formula>
    </cfRule>
  </conditionalFormatting>
  <conditionalFormatting sqref="F54:G54">
    <cfRule type="cellIs" dxfId="8996" priority="1229" operator="lessThan">
      <formula>0</formula>
    </cfRule>
  </conditionalFormatting>
  <conditionalFormatting sqref="F54:G54">
    <cfRule type="cellIs" dxfId="8995" priority="1228" operator="lessThan">
      <formula>0</formula>
    </cfRule>
  </conditionalFormatting>
  <conditionalFormatting sqref="F54:G54">
    <cfRule type="cellIs" dxfId="8994" priority="1227" operator="lessThan">
      <formula>0</formula>
    </cfRule>
  </conditionalFormatting>
  <conditionalFormatting sqref="F54:G54">
    <cfRule type="cellIs" dxfId="8993" priority="1225" operator="lessThan">
      <formula>0</formula>
    </cfRule>
  </conditionalFormatting>
  <conditionalFormatting sqref="F54:G54">
    <cfRule type="cellIs" dxfId="8992" priority="1226" operator="lessThan">
      <formula>0</formula>
    </cfRule>
  </conditionalFormatting>
  <conditionalFormatting sqref="F54:G54">
    <cfRule type="cellIs" dxfId="8991" priority="1224" operator="lessThan">
      <formula>0</formula>
    </cfRule>
  </conditionalFormatting>
  <conditionalFormatting sqref="F54:G54">
    <cfRule type="cellIs" dxfId="8990" priority="1223" operator="lessThan">
      <formula>0</formula>
    </cfRule>
  </conditionalFormatting>
  <conditionalFormatting sqref="F54:G54">
    <cfRule type="cellIs" dxfId="8989" priority="1221" operator="lessThan">
      <formula>0</formula>
    </cfRule>
  </conditionalFormatting>
  <conditionalFormatting sqref="F54:G54">
    <cfRule type="cellIs" dxfId="8988" priority="1222" operator="lessThan">
      <formula>0</formula>
    </cfRule>
  </conditionalFormatting>
  <conditionalFormatting sqref="F54:G54">
    <cfRule type="cellIs" dxfId="8987" priority="1220" operator="lessThan">
      <formula>0</formula>
    </cfRule>
  </conditionalFormatting>
  <conditionalFormatting sqref="F54:G54">
    <cfRule type="cellIs" dxfId="8986" priority="1219" operator="lessThan">
      <formula>0</formula>
    </cfRule>
  </conditionalFormatting>
  <conditionalFormatting sqref="F54:G54">
    <cfRule type="cellIs" dxfId="8985" priority="1218" operator="lessThan">
      <formula>0</formula>
    </cfRule>
  </conditionalFormatting>
  <conditionalFormatting sqref="F54:G54">
    <cfRule type="cellIs" dxfId="8984" priority="1259" operator="lessThan">
      <formula>0</formula>
    </cfRule>
  </conditionalFormatting>
  <conditionalFormatting sqref="F54:G54">
    <cfRule type="cellIs" dxfId="8983" priority="1258" operator="lessThan">
      <formula>0</formula>
    </cfRule>
  </conditionalFormatting>
  <conditionalFormatting sqref="F54:G54">
    <cfRule type="cellIs" dxfId="8982" priority="1257" operator="lessThan">
      <formula>0</formula>
    </cfRule>
  </conditionalFormatting>
  <conditionalFormatting sqref="F54:G54">
    <cfRule type="cellIs" dxfId="8981" priority="1256" operator="lessThan">
      <formula>0</formula>
    </cfRule>
  </conditionalFormatting>
  <conditionalFormatting sqref="F54:G54">
    <cfRule type="cellIs" dxfId="8980" priority="1255" operator="lessThan">
      <formula>0</formula>
    </cfRule>
  </conditionalFormatting>
  <conditionalFormatting sqref="F54:G54">
    <cfRule type="cellIs" dxfId="8979" priority="1254" operator="lessThan">
      <formula>0</formula>
    </cfRule>
  </conditionalFormatting>
  <conditionalFormatting sqref="F54:G54">
    <cfRule type="cellIs" dxfId="8978" priority="1253" operator="lessThan">
      <formula>0</formula>
    </cfRule>
  </conditionalFormatting>
  <conditionalFormatting sqref="F54:G54">
    <cfRule type="cellIs" dxfId="8977" priority="1250" operator="lessThan">
      <formula>0</formula>
    </cfRule>
  </conditionalFormatting>
  <conditionalFormatting sqref="F54:G54">
    <cfRule type="cellIs" dxfId="8976" priority="1249" operator="lessThan">
      <formula>0</formula>
    </cfRule>
  </conditionalFormatting>
  <conditionalFormatting sqref="F54:G54">
    <cfRule type="cellIs" dxfId="8975" priority="1252" operator="lessThan">
      <formula>0</formula>
    </cfRule>
  </conditionalFormatting>
  <conditionalFormatting sqref="F54:G54">
    <cfRule type="cellIs" dxfId="8974" priority="1251" operator="lessThan">
      <formula>0</formula>
    </cfRule>
  </conditionalFormatting>
  <conditionalFormatting sqref="F54:G54">
    <cfRule type="cellIs" dxfId="8973" priority="1248" operator="lessThan">
      <formula>0</formula>
    </cfRule>
  </conditionalFormatting>
  <conditionalFormatting sqref="F54:G54">
    <cfRule type="cellIs" dxfId="8972" priority="1247" operator="lessThan">
      <formula>0</formula>
    </cfRule>
  </conditionalFormatting>
  <conditionalFormatting sqref="F54:G54">
    <cfRule type="cellIs" dxfId="8971" priority="1246" operator="lessThan">
      <formula>0</formula>
    </cfRule>
  </conditionalFormatting>
  <conditionalFormatting sqref="F54:G54">
    <cfRule type="cellIs" dxfId="8970" priority="1245" operator="lessThan">
      <formula>0</formula>
    </cfRule>
  </conditionalFormatting>
  <conditionalFormatting sqref="F54:G54">
    <cfRule type="cellIs" dxfId="8969" priority="1244" operator="lessThan">
      <formula>0</formula>
    </cfRule>
  </conditionalFormatting>
  <conditionalFormatting sqref="F54:G54">
    <cfRule type="cellIs" dxfId="8968" priority="1243" operator="lessThan">
      <formula>0</formula>
    </cfRule>
  </conditionalFormatting>
  <conditionalFormatting sqref="F54:G54">
    <cfRule type="cellIs" dxfId="8967" priority="1242" operator="lessThan">
      <formula>0</formula>
    </cfRule>
  </conditionalFormatting>
  <conditionalFormatting sqref="F54:G54">
    <cfRule type="cellIs" dxfId="8966" priority="1237" operator="lessThan">
      <formula>0</formula>
    </cfRule>
  </conditionalFormatting>
  <conditionalFormatting sqref="F54:G54">
    <cfRule type="cellIs" dxfId="8965" priority="1236" operator="lessThan">
      <formula>0</formula>
    </cfRule>
  </conditionalFormatting>
  <conditionalFormatting sqref="F54:G54">
    <cfRule type="cellIs" dxfId="8964" priority="1234" operator="lessThan">
      <formula>0</formula>
    </cfRule>
  </conditionalFormatting>
  <conditionalFormatting sqref="F54:G54">
    <cfRule type="cellIs" dxfId="8963" priority="1235" operator="lessThan">
      <formula>0</formula>
    </cfRule>
  </conditionalFormatting>
  <conditionalFormatting sqref="F54:G54">
    <cfRule type="cellIs" dxfId="8962" priority="1233" operator="lessThan">
      <formula>0</formula>
    </cfRule>
  </conditionalFormatting>
  <conditionalFormatting sqref="F52:G52">
    <cfRule type="cellIs" dxfId="8961" priority="1153" operator="lessThan">
      <formula>0</formula>
    </cfRule>
  </conditionalFormatting>
  <conditionalFormatting sqref="F52:G52">
    <cfRule type="cellIs" dxfId="8960" priority="1152" operator="lessThan">
      <formula>0</formula>
    </cfRule>
  </conditionalFormatting>
  <conditionalFormatting sqref="F52:G52">
    <cfRule type="cellIs" dxfId="8959" priority="1151" operator="lessThan">
      <formula>0</formula>
    </cfRule>
  </conditionalFormatting>
  <conditionalFormatting sqref="F52:G52">
    <cfRule type="cellIs" dxfId="8958" priority="1149" operator="lessThan">
      <formula>0</formula>
    </cfRule>
  </conditionalFormatting>
  <conditionalFormatting sqref="F52:G52">
    <cfRule type="cellIs" dxfId="8957" priority="1150" operator="lessThan">
      <formula>0</formula>
    </cfRule>
  </conditionalFormatting>
  <conditionalFormatting sqref="F52:G52">
    <cfRule type="cellIs" dxfId="8956" priority="1148" operator="lessThan">
      <formula>0</formula>
    </cfRule>
  </conditionalFormatting>
  <conditionalFormatting sqref="F52:G52">
    <cfRule type="cellIs" dxfId="8955" priority="1147" operator="lessThan">
      <formula>0</formula>
    </cfRule>
  </conditionalFormatting>
  <conditionalFormatting sqref="F52:G52">
    <cfRule type="cellIs" dxfId="8954" priority="1146" operator="lessThan">
      <formula>0</formula>
    </cfRule>
  </conditionalFormatting>
  <conditionalFormatting sqref="F52:G52">
    <cfRule type="cellIs" dxfId="8953" priority="1145" operator="lessThan">
      <formula>0</formula>
    </cfRule>
  </conditionalFormatting>
  <conditionalFormatting sqref="F52:G52">
    <cfRule type="cellIs" dxfId="8952" priority="1144" operator="lessThan">
      <formula>0</formula>
    </cfRule>
  </conditionalFormatting>
  <conditionalFormatting sqref="F52:G52">
    <cfRule type="cellIs" dxfId="8951" priority="1143" operator="lessThan">
      <formula>0</formula>
    </cfRule>
  </conditionalFormatting>
  <conditionalFormatting sqref="F52:G52">
    <cfRule type="cellIs" dxfId="8950" priority="1140" operator="lessThan">
      <formula>0</formula>
    </cfRule>
  </conditionalFormatting>
  <conditionalFormatting sqref="F52:G52">
    <cfRule type="cellIs" dxfId="8949" priority="1139" operator="lessThan">
      <formula>0</formula>
    </cfRule>
  </conditionalFormatting>
  <conditionalFormatting sqref="F52:G52">
    <cfRule type="cellIs" dxfId="8948" priority="1142" operator="lessThan">
      <formula>0</formula>
    </cfRule>
  </conditionalFormatting>
  <conditionalFormatting sqref="F52:G52">
    <cfRule type="cellIs" dxfId="8947" priority="1141" operator="lessThan">
      <formula>0</formula>
    </cfRule>
  </conditionalFormatting>
  <conditionalFormatting sqref="F52:G52">
    <cfRule type="cellIs" dxfId="8946" priority="1138" operator="lessThan">
      <formula>0</formula>
    </cfRule>
  </conditionalFormatting>
  <conditionalFormatting sqref="F52:G52">
    <cfRule type="cellIs" dxfId="8945" priority="1137" operator="lessThan">
      <formula>0</formula>
    </cfRule>
  </conditionalFormatting>
  <conditionalFormatting sqref="F52:G52">
    <cfRule type="cellIs" dxfId="8944" priority="1136" operator="lessThan">
      <formula>0</formula>
    </cfRule>
  </conditionalFormatting>
  <conditionalFormatting sqref="F52:G52">
    <cfRule type="cellIs" dxfId="8943" priority="1135" operator="lessThan">
      <formula>0</formula>
    </cfRule>
  </conditionalFormatting>
  <conditionalFormatting sqref="F52:G52">
    <cfRule type="cellIs" dxfId="8942" priority="1134" operator="lessThan">
      <formula>0</formula>
    </cfRule>
  </conditionalFormatting>
  <conditionalFormatting sqref="F52:G52">
    <cfRule type="cellIs" dxfId="8941" priority="1133" operator="lessThan">
      <formula>0</formula>
    </cfRule>
  </conditionalFormatting>
  <conditionalFormatting sqref="F52:G52">
    <cfRule type="cellIs" dxfId="8940" priority="1132" operator="lessThan">
      <formula>0</formula>
    </cfRule>
  </conditionalFormatting>
  <conditionalFormatting sqref="F52:G52">
    <cfRule type="cellIs" dxfId="8939" priority="1113" operator="lessThan">
      <formula>0</formula>
    </cfRule>
  </conditionalFormatting>
  <conditionalFormatting sqref="F52:G52">
    <cfRule type="cellIs" dxfId="8938" priority="1111" operator="lessThan">
      <formula>0</formula>
    </cfRule>
  </conditionalFormatting>
  <conditionalFormatting sqref="F52:G52">
    <cfRule type="cellIs" dxfId="8937" priority="1112" operator="lessThan">
      <formula>0</formula>
    </cfRule>
  </conditionalFormatting>
  <conditionalFormatting sqref="F52:G52">
    <cfRule type="cellIs" dxfId="8936" priority="1110" operator="lessThan">
      <formula>0</formula>
    </cfRule>
  </conditionalFormatting>
  <conditionalFormatting sqref="F52:G52">
    <cfRule type="cellIs" dxfId="8935" priority="1104" operator="lessThan">
      <formula>0</formula>
    </cfRule>
  </conditionalFormatting>
  <conditionalFormatting sqref="F52:G52">
    <cfRule type="cellIs" dxfId="8934" priority="1102" operator="lessThan">
      <formula>0</formula>
    </cfRule>
  </conditionalFormatting>
  <conditionalFormatting sqref="F52:G52">
    <cfRule type="cellIs" dxfId="8933" priority="1103" operator="lessThan">
      <formula>0</formula>
    </cfRule>
  </conditionalFormatting>
  <conditionalFormatting sqref="F52:G52">
    <cfRule type="cellIs" dxfId="8932" priority="1101" operator="lessThan">
      <formula>0</formula>
    </cfRule>
  </conditionalFormatting>
  <conditionalFormatting sqref="F52:G52">
    <cfRule type="cellIs" dxfId="8931" priority="1100" operator="lessThan">
      <formula>0</formula>
    </cfRule>
  </conditionalFormatting>
  <conditionalFormatting sqref="F52:G52">
    <cfRule type="cellIs" dxfId="8930" priority="1099" operator="lessThan">
      <formula>0</formula>
    </cfRule>
  </conditionalFormatting>
  <conditionalFormatting sqref="F52:G52">
    <cfRule type="cellIs" dxfId="8929" priority="1097" operator="lessThan">
      <formula>0</formula>
    </cfRule>
  </conditionalFormatting>
  <conditionalFormatting sqref="F52:G52">
    <cfRule type="cellIs" dxfId="8928" priority="1098" operator="lessThan">
      <formula>0</formula>
    </cfRule>
  </conditionalFormatting>
  <conditionalFormatting sqref="F52:G52">
    <cfRule type="cellIs" dxfId="8927" priority="1096" operator="lessThan">
      <formula>0</formula>
    </cfRule>
  </conditionalFormatting>
  <conditionalFormatting sqref="F52:G52">
    <cfRule type="cellIs" dxfId="8926" priority="1095" operator="lessThan">
      <formula>0</formula>
    </cfRule>
  </conditionalFormatting>
  <conditionalFormatting sqref="F52:G52">
    <cfRule type="cellIs" dxfId="8925" priority="1093" operator="lessThan">
      <formula>0</formula>
    </cfRule>
  </conditionalFormatting>
  <conditionalFormatting sqref="F52:G52">
    <cfRule type="cellIs" dxfId="8924" priority="1094" operator="lessThan">
      <formula>0</formula>
    </cfRule>
  </conditionalFormatting>
  <conditionalFormatting sqref="F52:G52">
    <cfRule type="cellIs" dxfId="8923" priority="1092" operator="lessThan">
      <formula>0</formula>
    </cfRule>
  </conditionalFormatting>
  <conditionalFormatting sqref="F52:G52">
    <cfRule type="cellIs" dxfId="8922" priority="1091" operator="lessThan">
      <formula>0</formula>
    </cfRule>
  </conditionalFormatting>
  <conditionalFormatting sqref="F52:G52">
    <cfRule type="cellIs" dxfId="8921" priority="1090" operator="lessThan">
      <formula>0</formula>
    </cfRule>
  </conditionalFormatting>
  <conditionalFormatting sqref="F52:G52">
    <cfRule type="cellIs" dxfId="8920" priority="1131" operator="lessThan">
      <formula>0</formula>
    </cfRule>
  </conditionalFormatting>
  <conditionalFormatting sqref="F52:G52">
    <cfRule type="cellIs" dxfId="8919" priority="1130" operator="lessThan">
      <formula>0</formula>
    </cfRule>
  </conditionalFormatting>
  <conditionalFormatting sqref="F52:G52">
    <cfRule type="cellIs" dxfId="8918" priority="1129" operator="lessThan">
      <formula>0</formula>
    </cfRule>
  </conditionalFormatting>
  <conditionalFormatting sqref="F52:G52">
    <cfRule type="cellIs" dxfId="8917" priority="1128" operator="lessThan">
      <formula>0</formula>
    </cfRule>
  </conditionalFormatting>
  <conditionalFormatting sqref="F52:G52">
    <cfRule type="cellIs" dxfId="8916" priority="1127" operator="lessThan">
      <formula>0</formula>
    </cfRule>
  </conditionalFormatting>
  <conditionalFormatting sqref="F52:G52">
    <cfRule type="cellIs" dxfId="8915" priority="1126" operator="lessThan">
      <formula>0</formula>
    </cfRule>
  </conditionalFormatting>
  <conditionalFormatting sqref="F52:G52">
    <cfRule type="cellIs" dxfId="8914" priority="1125" operator="lessThan">
      <formula>0</formula>
    </cfRule>
  </conditionalFormatting>
  <conditionalFormatting sqref="F52:G52">
    <cfRule type="cellIs" dxfId="8913" priority="1122" operator="lessThan">
      <formula>0</formula>
    </cfRule>
  </conditionalFormatting>
  <conditionalFormatting sqref="F52:G52">
    <cfRule type="cellIs" dxfId="8912" priority="1121" operator="lessThan">
      <formula>0</formula>
    </cfRule>
  </conditionalFormatting>
  <conditionalFormatting sqref="F52:G52">
    <cfRule type="cellIs" dxfId="8911" priority="1124" operator="lessThan">
      <formula>0</formula>
    </cfRule>
  </conditionalFormatting>
  <conditionalFormatting sqref="F52:G52">
    <cfRule type="cellIs" dxfId="8910" priority="1123" operator="lessThan">
      <formula>0</formula>
    </cfRule>
  </conditionalFormatting>
  <conditionalFormatting sqref="F52:G52">
    <cfRule type="cellIs" dxfId="8909" priority="1120" operator="lessThan">
      <formula>0</formula>
    </cfRule>
  </conditionalFormatting>
  <conditionalFormatting sqref="F52:G52">
    <cfRule type="cellIs" dxfId="8908" priority="1119" operator="lessThan">
      <formula>0</formula>
    </cfRule>
  </conditionalFormatting>
  <conditionalFormatting sqref="F52:G52">
    <cfRule type="cellIs" dxfId="8907" priority="1118" operator="lessThan">
      <formula>0</formula>
    </cfRule>
  </conditionalFormatting>
  <conditionalFormatting sqref="F52:G52">
    <cfRule type="cellIs" dxfId="8906" priority="1117" operator="lessThan">
      <formula>0</formula>
    </cfRule>
  </conditionalFormatting>
  <conditionalFormatting sqref="F52:G52">
    <cfRule type="cellIs" dxfId="8905" priority="1116" operator="lessThan">
      <formula>0</formula>
    </cfRule>
  </conditionalFormatting>
  <conditionalFormatting sqref="F52:G52">
    <cfRule type="cellIs" dxfId="8904" priority="1115" operator="lessThan">
      <formula>0</formula>
    </cfRule>
  </conditionalFormatting>
  <conditionalFormatting sqref="F52:G52">
    <cfRule type="cellIs" dxfId="8903" priority="1114" operator="lessThan">
      <formula>0</formula>
    </cfRule>
  </conditionalFormatting>
  <conditionalFormatting sqref="F52:G52">
    <cfRule type="cellIs" dxfId="8902" priority="1109" operator="lessThan">
      <formula>0</formula>
    </cfRule>
  </conditionalFormatting>
  <conditionalFormatting sqref="F52:G52">
    <cfRule type="cellIs" dxfId="8901" priority="1108" operator="lessThan">
      <formula>0</formula>
    </cfRule>
  </conditionalFormatting>
  <conditionalFormatting sqref="F52:G52">
    <cfRule type="cellIs" dxfId="8900" priority="1106" operator="lessThan">
      <formula>0</formula>
    </cfRule>
  </conditionalFormatting>
  <conditionalFormatting sqref="F52:G52">
    <cfRule type="cellIs" dxfId="8899" priority="1107" operator="lessThan">
      <formula>0</formula>
    </cfRule>
  </conditionalFormatting>
  <conditionalFormatting sqref="F52:G52">
    <cfRule type="cellIs" dxfId="8898" priority="1105" operator="lessThan">
      <formula>0</formula>
    </cfRule>
  </conditionalFormatting>
  <conditionalFormatting sqref="F59:G59">
    <cfRule type="cellIs" dxfId="8897" priority="1089" operator="lessThan">
      <formula>0</formula>
    </cfRule>
  </conditionalFormatting>
  <conditionalFormatting sqref="F59:G59">
    <cfRule type="cellIs" dxfId="8896" priority="1088" operator="lessThan">
      <formula>0</formula>
    </cfRule>
  </conditionalFormatting>
  <conditionalFormatting sqref="F59:G59">
    <cfRule type="cellIs" dxfId="8895" priority="1087" operator="lessThan">
      <formula>0</formula>
    </cfRule>
  </conditionalFormatting>
  <conditionalFormatting sqref="F59:G59">
    <cfRule type="cellIs" dxfId="8894" priority="1085" operator="lessThan">
      <formula>0</formula>
    </cfRule>
  </conditionalFormatting>
  <conditionalFormatting sqref="F59:G59">
    <cfRule type="cellIs" dxfId="8893" priority="1086" operator="lessThan">
      <formula>0</formula>
    </cfRule>
  </conditionalFormatting>
  <conditionalFormatting sqref="F59:G59">
    <cfRule type="cellIs" dxfId="8892" priority="1084" operator="lessThan">
      <formula>0</formula>
    </cfRule>
  </conditionalFormatting>
  <conditionalFormatting sqref="F59:G59">
    <cfRule type="cellIs" dxfId="8891" priority="1083" operator="lessThan">
      <formula>0</formula>
    </cfRule>
  </conditionalFormatting>
  <conditionalFormatting sqref="F59:G59">
    <cfRule type="cellIs" dxfId="8890" priority="1082" operator="lessThan">
      <formula>0</formula>
    </cfRule>
  </conditionalFormatting>
  <conditionalFormatting sqref="F59:G59">
    <cfRule type="cellIs" dxfId="8889" priority="1081" operator="lessThan">
      <formula>0</formula>
    </cfRule>
  </conditionalFormatting>
  <conditionalFormatting sqref="F59:G59">
    <cfRule type="cellIs" dxfId="8888" priority="1080" operator="lessThan">
      <formula>0</formula>
    </cfRule>
  </conditionalFormatting>
  <conditionalFormatting sqref="F59:G59">
    <cfRule type="cellIs" dxfId="8887" priority="1079" operator="lessThan">
      <formula>0</formula>
    </cfRule>
  </conditionalFormatting>
  <conditionalFormatting sqref="F59:G59">
    <cfRule type="cellIs" dxfId="8886" priority="1076" operator="lessThan">
      <formula>0</formula>
    </cfRule>
  </conditionalFormatting>
  <conditionalFormatting sqref="F59:G59">
    <cfRule type="cellIs" dxfId="8885" priority="1075" operator="lessThan">
      <formula>0</formula>
    </cfRule>
  </conditionalFormatting>
  <conditionalFormatting sqref="F59:G59">
    <cfRule type="cellIs" dxfId="8884" priority="1078" operator="lessThan">
      <formula>0</formula>
    </cfRule>
  </conditionalFormatting>
  <conditionalFormatting sqref="F59:G59">
    <cfRule type="cellIs" dxfId="8883" priority="1077" operator="lessThan">
      <formula>0</formula>
    </cfRule>
  </conditionalFormatting>
  <conditionalFormatting sqref="F59:G59">
    <cfRule type="cellIs" dxfId="8882" priority="1074" operator="lessThan">
      <formula>0</formula>
    </cfRule>
  </conditionalFormatting>
  <conditionalFormatting sqref="F59:G59">
    <cfRule type="cellIs" dxfId="8881" priority="1073" operator="lessThan">
      <formula>0</formula>
    </cfRule>
  </conditionalFormatting>
  <conditionalFormatting sqref="F59:G59">
    <cfRule type="cellIs" dxfId="8880" priority="1072" operator="lessThan">
      <formula>0</formula>
    </cfRule>
  </conditionalFormatting>
  <conditionalFormatting sqref="F59:G59">
    <cfRule type="cellIs" dxfId="8879" priority="1071" operator="lessThan">
      <formula>0</formula>
    </cfRule>
  </conditionalFormatting>
  <conditionalFormatting sqref="F59:G59">
    <cfRule type="cellIs" dxfId="8878" priority="1070" operator="lessThan">
      <formula>0</formula>
    </cfRule>
  </conditionalFormatting>
  <conditionalFormatting sqref="F59:G59">
    <cfRule type="cellIs" dxfId="8877" priority="1069" operator="lessThan">
      <formula>0</formula>
    </cfRule>
  </conditionalFormatting>
  <conditionalFormatting sqref="F59:G59">
    <cfRule type="cellIs" dxfId="8876" priority="1068" operator="lessThan">
      <formula>0</formula>
    </cfRule>
  </conditionalFormatting>
  <conditionalFormatting sqref="F59:G59">
    <cfRule type="cellIs" dxfId="8875" priority="1049" operator="lessThan">
      <formula>0</formula>
    </cfRule>
  </conditionalFormatting>
  <conditionalFormatting sqref="F59:G59">
    <cfRule type="cellIs" dxfId="8874" priority="1047" operator="lessThan">
      <formula>0</formula>
    </cfRule>
  </conditionalFormatting>
  <conditionalFormatting sqref="F59:G59">
    <cfRule type="cellIs" dxfId="8873" priority="1048" operator="lessThan">
      <formula>0</formula>
    </cfRule>
  </conditionalFormatting>
  <conditionalFormatting sqref="F59:G59">
    <cfRule type="cellIs" dxfId="8872" priority="1046" operator="lessThan">
      <formula>0</formula>
    </cfRule>
  </conditionalFormatting>
  <conditionalFormatting sqref="F59:G59">
    <cfRule type="cellIs" dxfId="8871" priority="1040" operator="lessThan">
      <formula>0</formula>
    </cfRule>
  </conditionalFormatting>
  <conditionalFormatting sqref="F59:G59">
    <cfRule type="cellIs" dxfId="8870" priority="1038" operator="lessThan">
      <formula>0</formula>
    </cfRule>
  </conditionalFormatting>
  <conditionalFormatting sqref="F59:G59">
    <cfRule type="cellIs" dxfId="8869" priority="1039" operator="lessThan">
      <formula>0</formula>
    </cfRule>
  </conditionalFormatting>
  <conditionalFormatting sqref="F59:G59">
    <cfRule type="cellIs" dxfId="8868" priority="1037" operator="lessThan">
      <formula>0</formula>
    </cfRule>
  </conditionalFormatting>
  <conditionalFormatting sqref="F59:G59">
    <cfRule type="cellIs" dxfId="8867" priority="1036" operator="lessThan">
      <formula>0</formula>
    </cfRule>
  </conditionalFormatting>
  <conditionalFormatting sqref="F59:G59">
    <cfRule type="cellIs" dxfId="8866" priority="1035" operator="lessThan">
      <formula>0</formula>
    </cfRule>
  </conditionalFormatting>
  <conditionalFormatting sqref="F59:G59">
    <cfRule type="cellIs" dxfId="8865" priority="1033" operator="lessThan">
      <formula>0</formula>
    </cfRule>
  </conditionalFormatting>
  <conditionalFormatting sqref="F59:G59">
    <cfRule type="cellIs" dxfId="8864" priority="1034" operator="lessThan">
      <formula>0</formula>
    </cfRule>
  </conditionalFormatting>
  <conditionalFormatting sqref="F59:G59">
    <cfRule type="cellIs" dxfId="8863" priority="1032" operator="lessThan">
      <formula>0</formula>
    </cfRule>
  </conditionalFormatting>
  <conditionalFormatting sqref="F59:G59">
    <cfRule type="cellIs" dxfId="8862" priority="1031" operator="lessThan">
      <formula>0</formula>
    </cfRule>
  </conditionalFormatting>
  <conditionalFormatting sqref="F59:G59">
    <cfRule type="cellIs" dxfId="8861" priority="1029" operator="lessThan">
      <formula>0</formula>
    </cfRule>
  </conditionalFormatting>
  <conditionalFormatting sqref="F59:G59">
    <cfRule type="cellIs" dxfId="8860" priority="1030" operator="lessThan">
      <formula>0</formula>
    </cfRule>
  </conditionalFormatting>
  <conditionalFormatting sqref="F59:G59">
    <cfRule type="cellIs" dxfId="8859" priority="1028" operator="lessThan">
      <formula>0</formula>
    </cfRule>
  </conditionalFormatting>
  <conditionalFormatting sqref="F59:G59">
    <cfRule type="cellIs" dxfId="8858" priority="1027" operator="lessThan">
      <formula>0</formula>
    </cfRule>
  </conditionalFormatting>
  <conditionalFormatting sqref="F59:G59">
    <cfRule type="cellIs" dxfId="8857" priority="1026" operator="lessThan">
      <formula>0</formula>
    </cfRule>
  </conditionalFormatting>
  <conditionalFormatting sqref="F59:G59">
    <cfRule type="cellIs" dxfId="8856" priority="1067" operator="lessThan">
      <formula>0</formula>
    </cfRule>
  </conditionalFormatting>
  <conditionalFormatting sqref="F59:G59">
    <cfRule type="cellIs" dxfId="8855" priority="1066" operator="lessThan">
      <formula>0</formula>
    </cfRule>
  </conditionalFormatting>
  <conditionalFormatting sqref="F59:G59">
    <cfRule type="cellIs" dxfId="8854" priority="1065" operator="lessThan">
      <formula>0</formula>
    </cfRule>
  </conditionalFormatting>
  <conditionalFormatting sqref="F59:G59">
    <cfRule type="cellIs" dxfId="8853" priority="1064" operator="lessThan">
      <formula>0</formula>
    </cfRule>
  </conditionalFormatting>
  <conditionalFormatting sqref="F59:G59">
    <cfRule type="cellIs" dxfId="8852" priority="1063" operator="lessThan">
      <formula>0</formula>
    </cfRule>
  </conditionalFormatting>
  <conditionalFormatting sqref="F59:G59">
    <cfRule type="cellIs" dxfId="8851" priority="1062" operator="lessThan">
      <formula>0</formula>
    </cfRule>
  </conditionalFormatting>
  <conditionalFormatting sqref="F59:G59">
    <cfRule type="cellIs" dxfId="8850" priority="1061" operator="lessThan">
      <formula>0</formula>
    </cfRule>
  </conditionalFormatting>
  <conditionalFormatting sqref="F59:G59">
    <cfRule type="cellIs" dxfId="8849" priority="1058" operator="lessThan">
      <formula>0</formula>
    </cfRule>
  </conditionalFormatting>
  <conditionalFormatting sqref="F59:G59">
    <cfRule type="cellIs" dxfId="8848" priority="1057" operator="lessThan">
      <formula>0</formula>
    </cfRule>
  </conditionalFormatting>
  <conditionalFormatting sqref="F59:G59">
    <cfRule type="cellIs" dxfId="8847" priority="1060" operator="lessThan">
      <formula>0</formula>
    </cfRule>
  </conditionalFormatting>
  <conditionalFormatting sqref="F59:G59">
    <cfRule type="cellIs" dxfId="8846" priority="1059" operator="lessThan">
      <formula>0</formula>
    </cfRule>
  </conditionalFormatting>
  <conditionalFormatting sqref="F59:G59">
    <cfRule type="cellIs" dxfId="8845" priority="1056" operator="lessThan">
      <formula>0</formula>
    </cfRule>
  </conditionalFormatting>
  <conditionalFormatting sqref="F59:G59">
    <cfRule type="cellIs" dxfId="8844" priority="1055" operator="lessThan">
      <formula>0</formula>
    </cfRule>
  </conditionalFormatting>
  <conditionalFormatting sqref="F59:G59">
    <cfRule type="cellIs" dxfId="8843" priority="1054" operator="lessThan">
      <formula>0</formula>
    </cfRule>
  </conditionalFormatting>
  <conditionalFormatting sqref="F59:G59">
    <cfRule type="cellIs" dxfId="8842" priority="1053" operator="lessThan">
      <formula>0</formula>
    </cfRule>
  </conditionalFormatting>
  <conditionalFormatting sqref="F59:G59">
    <cfRule type="cellIs" dxfId="8841" priority="1052" operator="lessThan">
      <formula>0</formula>
    </cfRule>
  </conditionalFormatting>
  <conditionalFormatting sqref="F59:G59">
    <cfRule type="cellIs" dxfId="8840" priority="1051" operator="lessThan">
      <formula>0</formula>
    </cfRule>
  </conditionalFormatting>
  <conditionalFormatting sqref="F59:G59">
    <cfRule type="cellIs" dxfId="8839" priority="1050" operator="lessThan">
      <formula>0</formula>
    </cfRule>
  </conditionalFormatting>
  <conditionalFormatting sqref="F59:G59">
    <cfRule type="cellIs" dxfId="8838" priority="1045" operator="lessThan">
      <formula>0</formula>
    </cfRule>
  </conditionalFormatting>
  <conditionalFormatting sqref="F59:G59">
    <cfRule type="cellIs" dxfId="8837" priority="1044" operator="lessThan">
      <formula>0</formula>
    </cfRule>
  </conditionalFormatting>
  <conditionalFormatting sqref="F59:G59">
    <cfRule type="cellIs" dxfId="8836" priority="1042" operator="lessThan">
      <formula>0</formula>
    </cfRule>
  </conditionalFormatting>
  <conditionalFormatting sqref="F59:G59">
    <cfRule type="cellIs" dxfId="8835" priority="1043" operator="lessThan">
      <formula>0</formula>
    </cfRule>
  </conditionalFormatting>
  <conditionalFormatting sqref="F59:G59">
    <cfRule type="cellIs" dxfId="8834" priority="1041" operator="lessThan">
      <formula>0</formula>
    </cfRule>
  </conditionalFormatting>
  <conditionalFormatting sqref="F60:G60">
    <cfRule type="cellIs" dxfId="8833" priority="1025" operator="lessThan">
      <formula>0</formula>
    </cfRule>
  </conditionalFormatting>
  <conditionalFormatting sqref="F60:G60">
    <cfRule type="cellIs" dxfId="8832" priority="1024" operator="lessThan">
      <formula>0</formula>
    </cfRule>
  </conditionalFormatting>
  <conditionalFormatting sqref="F60:G60">
    <cfRule type="cellIs" dxfId="8831" priority="1023" operator="lessThan">
      <formula>0</formula>
    </cfRule>
  </conditionalFormatting>
  <conditionalFormatting sqref="F60:G60">
    <cfRule type="cellIs" dxfId="8830" priority="1021" operator="lessThan">
      <formula>0</formula>
    </cfRule>
  </conditionalFormatting>
  <conditionalFormatting sqref="F60:G60">
    <cfRule type="cellIs" dxfId="8829" priority="1022" operator="lessThan">
      <formula>0</formula>
    </cfRule>
  </conditionalFormatting>
  <conditionalFormatting sqref="F60:G60">
    <cfRule type="cellIs" dxfId="8828" priority="1020" operator="lessThan">
      <formula>0</formula>
    </cfRule>
  </conditionalFormatting>
  <conditionalFormatting sqref="F60:G60">
    <cfRule type="cellIs" dxfId="8827" priority="1019" operator="lessThan">
      <formula>0</formula>
    </cfRule>
  </conditionalFormatting>
  <conditionalFormatting sqref="F60:G60">
    <cfRule type="cellIs" dxfId="8826" priority="1018" operator="lessThan">
      <formula>0</formula>
    </cfRule>
  </conditionalFormatting>
  <conditionalFormatting sqref="F60:G60">
    <cfRule type="cellIs" dxfId="8825" priority="1017" operator="lessThan">
      <formula>0</formula>
    </cfRule>
  </conditionalFormatting>
  <conditionalFormatting sqref="F60:G60">
    <cfRule type="cellIs" dxfId="8824" priority="1016" operator="lessThan">
      <formula>0</formula>
    </cfRule>
  </conditionalFormatting>
  <conditionalFormatting sqref="F60:G60">
    <cfRule type="cellIs" dxfId="8823" priority="1015" operator="lessThan">
      <formula>0</formula>
    </cfRule>
  </conditionalFormatting>
  <conditionalFormatting sqref="F60:G60">
    <cfRule type="cellIs" dxfId="8822" priority="1012" operator="lessThan">
      <formula>0</formula>
    </cfRule>
  </conditionalFormatting>
  <conditionalFormatting sqref="F60:G60">
    <cfRule type="cellIs" dxfId="8821" priority="1011" operator="lessThan">
      <formula>0</formula>
    </cfRule>
  </conditionalFormatting>
  <conditionalFormatting sqref="F60:G60">
    <cfRule type="cellIs" dxfId="8820" priority="1014" operator="lessThan">
      <formula>0</formula>
    </cfRule>
  </conditionalFormatting>
  <conditionalFormatting sqref="F60:G60">
    <cfRule type="cellIs" dxfId="8819" priority="1013" operator="lessThan">
      <formula>0</formula>
    </cfRule>
  </conditionalFormatting>
  <conditionalFormatting sqref="F60:G60">
    <cfRule type="cellIs" dxfId="8818" priority="1010" operator="lessThan">
      <formula>0</formula>
    </cfRule>
  </conditionalFormatting>
  <conditionalFormatting sqref="F60:G60">
    <cfRule type="cellIs" dxfId="8817" priority="1009" operator="lessThan">
      <formula>0</formula>
    </cfRule>
  </conditionalFormatting>
  <conditionalFormatting sqref="F60:G60">
    <cfRule type="cellIs" dxfId="8816" priority="1008" operator="lessThan">
      <formula>0</formula>
    </cfRule>
  </conditionalFormatting>
  <conditionalFormatting sqref="F60:G60">
    <cfRule type="cellIs" dxfId="8815" priority="1007" operator="lessThan">
      <formula>0</formula>
    </cfRule>
  </conditionalFormatting>
  <conditionalFormatting sqref="F60:G60">
    <cfRule type="cellIs" dxfId="8814" priority="1006" operator="lessThan">
      <formula>0</formula>
    </cfRule>
  </conditionalFormatting>
  <conditionalFormatting sqref="F60:G60">
    <cfRule type="cellIs" dxfId="8813" priority="1005" operator="lessThan">
      <formula>0</formula>
    </cfRule>
  </conditionalFormatting>
  <conditionalFormatting sqref="F60:G60">
    <cfRule type="cellIs" dxfId="8812" priority="1004" operator="lessThan">
      <formula>0</formula>
    </cfRule>
  </conditionalFormatting>
  <conditionalFormatting sqref="F60:G60">
    <cfRule type="cellIs" dxfId="8811" priority="985" operator="lessThan">
      <formula>0</formula>
    </cfRule>
  </conditionalFormatting>
  <conditionalFormatting sqref="F60:G60">
    <cfRule type="cellIs" dxfId="8810" priority="983" operator="lessThan">
      <formula>0</formula>
    </cfRule>
  </conditionalFormatting>
  <conditionalFormatting sqref="F60:G60">
    <cfRule type="cellIs" dxfId="8809" priority="984" operator="lessThan">
      <formula>0</formula>
    </cfRule>
  </conditionalFormatting>
  <conditionalFormatting sqref="F60:G60">
    <cfRule type="cellIs" dxfId="8808" priority="982" operator="lessThan">
      <formula>0</formula>
    </cfRule>
  </conditionalFormatting>
  <conditionalFormatting sqref="F60:G60">
    <cfRule type="cellIs" dxfId="8807" priority="976" operator="lessThan">
      <formula>0</formula>
    </cfRule>
  </conditionalFormatting>
  <conditionalFormatting sqref="F60:G60">
    <cfRule type="cellIs" dxfId="8806" priority="974" operator="lessThan">
      <formula>0</formula>
    </cfRule>
  </conditionalFormatting>
  <conditionalFormatting sqref="F60:G60">
    <cfRule type="cellIs" dxfId="8805" priority="975" operator="lessThan">
      <formula>0</formula>
    </cfRule>
  </conditionalFormatting>
  <conditionalFormatting sqref="F60:G60">
    <cfRule type="cellIs" dxfId="8804" priority="973" operator="lessThan">
      <formula>0</formula>
    </cfRule>
  </conditionalFormatting>
  <conditionalFormatting sqref="F60:G60">
    <cfRule type="cellIs" dxfId="8803" priority="972" operator="lessThan">
      <formula>0</formula>
    </cfRule>
  </conditionalFormatting>
  <conditionalFormatting sqref="F60:G60">
    <cfRule type="cellIs" dxfId="8802" priority="971" operator="lessThan">
      <formula>0</formula>
    </cfRule>
  </conditionalFormatting>
  <conditionalFormatting sqref="F60:G60">
    <cfRule type="cellIs" dxfId="8801" priority="969" operator="lessThan">
      <formula>0</formula>
    </cfRule>
  </conditionalFormatting>
  <conditionalFormatting sqref="F60:G60">
    <cfRule type="cellIs" dxfId="8800" priority="970" operator="lessThan">
      <formula>0</formula>
    </cfRule>
  </conditionalFormatting>
  <conditionalFormatting sqref="F60:G60">
    <cfRule type="cellIs" dxfId="8799" priority="968" operator="lessThan">
      <formula>0</formula>
    </cfRule>
  </conditionalFormatting>
  <conditionalFormatting sqref="F60:G60">
    <cfRule type="cellIs" dxfId="8798" priority="967" operator="lessThan">
      <formula>0</formula>
    </cfRule>
  </conditionalFormatting>
  <conditionalFormatting sqref="F60:G60">
    <cfRule type="cellIs" dxfId="8797" priority="965" operator="lessThan">
      <formula>0</formula>
    </cfRule>
  </conditionalFormatting>
  <conditionalFormatting sqref="F60:G60">
    <cfRule type="cellIs" dxfId="8796" priority="966" operator="lessThan">
      <formula>0</formula>
    </cfRule>
  </conditionalFormatting>
  <conditionalFormatting sqref="F60:G60">
    <cfRule type="cellIs" dxfId="8795" priority="964" operator="lessThan">
      <formula>0</formula>
    </cfRule>
  </conditionalFormatting>
  <conditionalFormatting sqref="F60:G60">
    <cfRule type="cellIs" dxfId="8794" priority="963" operator="lessThan">
      <formula>0</formula>
    </cfRule>
  </conditionalFormatting>
  <conditionalFormatting sqref="F60:G60">
    <cfRule type="cellIs" dxfId="8793" priority="962" operator="lessThan">
      <formula>0</formula>
    </cfRule>
  </conditionalFormatting>
  <conditionalFormatting sqref="F60:G60">
    <cfRule type="cellIs" dxfId="8792" priority="1003" operator="lessThan">
      <formula>0</formula>
    </cfRule>
  </conditionalFormatting>
  <conditionalFormatting sqref="F60:G60">
    <cfRule type="cellIs" dxfId="8791" priority="1002" operator="lessThan">
      <formula>0</formula>
    </cfRule>
  </conditionalFormatting>
  <conditionalFormatting sqref="F60:G60">
    <cfRule type="cellIs" dxfId="8790" priority="1001" operator="lessThan">
      <formula>0</formula>
    </cfRule>
  </conditionalFormatting>
  <conditionalFormatting sqref="F60:G60">
    <cfRule type="cellIs" dxfId="8789" priority="1000" operator="lessThan">
      <formula>0</formula>
    </cfRule>
  </conditionalFormatting>
  <conditionalFormatting sqref="F60:G60">
    <cfRule type="cellIs" dxfId="8788" priority="999" operator="lessThan">
      <formula>0</formula>
    </cfRule>
  </conditionalFormatting>
  <conditionalFormatting sqref="F60:G60">
    <cfRule type="cellIs" dxfId="8787" priority="998" operator="lessThan">
      <formula>0</formula>
    </cfRule>
  </conditionalFormatting>
  <conditionalFormatting sqref="F60:G60">
    <cfRule type="cellIs" dxfId="8786" priority="997" operator="lessThan">
      <formula>0</formula>
    </cfRule>
  </conditionalFormatting>
  <conditionalFormatting sqref="F60:G60">
    <cfRule type="cellIs" dxfId="8785" priority="994" operator="lessThan">
      <formula>0</formula>
    </cfRule>
  </conditionalFormatting>
  <conditionalFormatting sqref="F60:G60">
    <cfRule type="cellIs" dxfId="8784" priority="993" operator="lessThan">
      <formula>0</formula>
    </cfRule>
  </conditionalFormatting>
  <conditionalFormatting sqref="F60:G60">
    <cfRule type="cellIs" dxfId="8783" priority="996" operator="lessThan">
      <formula>0</formula>
    </cfRule>
  </conditionalFormatting>
  <conditionalFormatting sqref="F60:G60">
    <cfRule type="cellIs" dxfId="8782" priority="995" operator="lessThan">
      <formula>0</formula>
    </cfRule>
  </conditionalFormatting>
  <conditionalFormatting sqref="F60:G60">
    <cfRule type="cellIs" dxfId="8781" priority="992" operator="lessThan">
      <formula>0</formula>
    </cfRule>
  </conditionalFormatting>
  <conditionalFormatting sqref="F60:G60">
    <cfRule type="cellIs" dxfId="8780" priority="991" operator="lessThan">
      <formula>0</formula>
    </cfRule>
  </conditionalFormatting>
  <conditionalFormatting sqref="F60:G60">
    <cfRule type="cellIs" dxfId="8779" priority="990" operator="lessThan">
      <formula>0</formula>
    </cfRule>
  </conditionalFormatting>
  <conditionalFormatting sqref="F60:G60">
    <cfRule type="cellIs" dxfId="8778" priority="989" operator="lessThan">
      <formula>0</formula>
    </cfRule>
  </conditionalFormatting>
  <conditionalFormatting sqref="F60:G60">
    <cfRule type="cellIs" dxfId="8777" priority="988" operator="lessThan">
      <formula>0</formula>
    </cfRule>
  </conditionalFormatting>
  <conditionalFormatting sqref="F60:G60">
    <cfRule type="cellIs" dxfId="8776" priority="987" operator="lessThan">
      <formula>0</formula>
    </cfRule>
  </conditionalFormatting>
  <conditionalFormatting sqref="F60:G60">
    <cfRule type="cellIs" dxfId="8775" priority="986" operator="lessThan">
      <formula>0</formula>
    </cfRule>
  </conditionalFormatting>
  <conditionalFormatting sqref="F60:G60">
    <cfRule type="cellIs" dxfId="8774" priority="981" operator="lessThan">
      <formula>0</formula>
    </cfRule>
  </conditionalFormatting>
  <conditionalFormatting sqref="F60:G60">
    <cfRule type="cellIs" dxfId="8773" priority="980" operator="lessThan">
      <formula>0</formula>
    </cfRule>
  </conditionalFormatting>
  <conditionalFormatting sqref="F60:G60">
    <cfRule type="cellIs" dxfId="8772" priority="978" operator="lessThan">
      <formula>0</formula>
    </cfRule>
  </conditionalFormatting>
  <conditionalFormatting sqref="F60:G60">
    <cfRule type="cellIs" dxfId="8771" priority="979" operator="lessThan">
      <formula>0</formula>
    </cfRule>
  </conditionalFormatting>
  <conditionalFormatting sqref="F60:G60">
    <cfRule type="cellIs" dxfId="8770" priority="977" operator="lessThan">
      <formula>0</formula>
    </cfRule>
  </conditionalFormatting>
  <conditionalFormatting sqref="F61:G61">
    <cfRule type="cellIs" dxfId="8769" priority="961" operator="lessThan">
      <formula>0</formula>
    </cfRule>
  </conditionalFormatting>
  <conditionalFormatting sqref="F61:G61">
    <cfRule type="cellIs" dxfId="8768" priority="960" operator="lessThan">
      <formula>0</formula>
    </cfRule>
  </conditionalFormatting>
  <conditionalFormatting sqref="F61:G61">
    <cfRule type="cellIs" dxfId="8767" priority="959" operator="lessThan">
      <formula>0</formula>
    </cfRule>
  </conditionalFormatting>
  <conditionalFormatting sqref="F61:G61">
    <cfRule type="cellIs" dxfId="8766" priority="957" operator="lessThan">
      <formula>0</formula>
    </cfRule>
  </conditionalFormatting>
  <conditionalFormatting sqref="F61:G61">
    <cfRule type="cellIs" dxfId="8765" priority="958" operator="lessThan">
      <formula>0</formula>
    </cfRule>
  </conditionalFormatting>
  <conditionalFormatting sqref="F61:G61">
    <cfRule type="cellIs" dxfId="8764" priority="956" operator="lessThan">
      <formula>0</formula>
    </cfRule>
  </conditionalFormatting>
  <conditionalFormatting sqref="F61:G61">
    <cfRule type="cellIs" dxfId="8763" priority="955" operator="lessThan">
      <formula>0</formula>
    </cfRule>
  </conditionalFormatting>
  <conditionalFormatting sqref="F61:G61">
    <cfRule type="cellIs" dxfId="8762" priority="954" operator="lessThan">
      <formula>0</formula>
    </cfRule>
  </conditionalFormatting>
  <conditionalFormatting sqref="F61:G61">
    <cfRule type="cellIs" dxfId="8761" priority="953" operator="lessThan">
      <formula>0</formula>
    </cfRule>
  </conditionalFormatting>
  <conditionalFormatting sqref="F61:G61">
    <cfRule type="cellIs" dxfId="8760" priority="952" operator="lessThan">
      <formula>0</formula>
    </cfRule>
  </conditionalFormatting>
  <conditionalFormatting sqref="F61:G61">
    <cfRule type="cellIs" dxfId="8759" priority="951" operator="lessThan">
      <formula>0</formula>
    </cfRule>
  </conditionalFormatting>
  <conditionalFormatting sqref="F61:G61">
    <cfRule type="cellIs" dxfId="8758" priority="948" operator="lessThan">
      <formula>0</formula>
    </cfRule>
  </conditionalFormatting>
  <conditionalFormatting sqref="F61:G61">
    <cfRule type="cellIs" dxfId="8757" priority="947" operator="lessThan">
      <formula>0</formula>
    </cfRule>
  </conditionalFormatting>
  <conditionalFormatting sqref="F61:G61">
    <cfRule type="cellIs" dxfId="8756" priority="950" operator="lessThan">
      <formula>0</formula>
    </cfRule>
  </conditionalFormatting>
  <conditionalFormatting sqref="F61:G61">
    <cfRule type="cellIs" dxfId="8755" priority="949" operator="lessThan">
      <formula>0</formula>
    </cfRule>
  </conditionalFormatting>
  <conditionalFormatting sqref="F61:G61">
    <cfRule type="cellIs" dxfId="8754" priority="946" operator="lessThan">
      <formula>0</formula>
    </cfRule>
  </conditionalFormatting>
  <conditionalFormatting sqref="F61:G61">
    <cfRule type="cellIs" dxfId="8753" priority="945" operator="lessThan">
      <formula>0</formula>
    </cfRule>
  </conditionalFormatting>
  <conditionalFormatting sqref="F61:G61">
    <cfRule type="cellIs" dxfId="8752" priority="944" operator="lessThan">
      <formula>0</formula>
    </cfRule>
  </conditionalFormatting>
  <conditionalFormatting sqref="F61:G61">
    <cfRule type="cellIs" dxfId="8751" priority="943" operator="lessThan">
      <formula>0</formula>
    </cfRule>
  </conditionalFormatting>
  <conditionalFormatting sqref="F61:G61">
    <cfRule type="cellIs" dxfId="8750" priority="942" operator="lessThan">
      <formula>0</formula>
    </cfRule>
  </conditionalFormatting>
  <conditionalFormatting sqref="F61:G61">
    <cfRule type="cellIs" dxfId="8749" priority="941" operator="lessThan">
      <formula>0</formula>
    </cfRule>
  </conditionalFormatting>
  <conditionalFormatting sqref="F61:G61">
    <cfRule type="cellIs" dxfId="8748" priority="940" operator="lessThan">
      <formula>0</formula>
    </cfRule>
  </conditionalFormatting>
  <conditionalFormatting sqref="F61:G61">
    <cfRule type="cellIs" dxfId="8747" priority="921" operator="lessThan">
      <formula>0</formula>
    </cfRule>
  </conditionalFormatting>
  <conditionalFormatting sqref="F61:G61">
    <cfRule type="cellIs" dxfId="8746" priority="919" operator="lessThan">
      <formula>0</formula>
    </cfRule>
  </conditionalFormatting>
  <conditionalFormatting sqref="F61:G61">
    <cfRule type="cellIs" dxfId="8745" priority="920" operator="lessThan">
      <formula>0</formula>
    </cfRule>
  </conditionalFormatting>
  <conditionalFormatting sqref="F61:G61">
    <cfRule type="cellIs" dxfId="8744" priority="918" operator="lessThan">
      <formula>0</formula>
    </cfRule>
  </conditionalFormatting>
  <conditionalFormatting sqref="F61:G61">
    <cfRule type="cellIs" dxfId="8743" priority="912" operator="lessThan">
      <formula>0</formula>
    </cfRule>
  </conditionalFormatting>
  <conditionalFormatting sqref="F61:G61">
    <cfRule type="cellIs" dxfId="8742" priority="910" operator="lessThan">
      <formula>0</formula>
    </cfRule>
  </conditionalFormatting>
  <conditionalFormatting sqref="F61:G61">
    <cfRule type="cellIs" dxfId="8741" priority="911" operator="lessThan">
      <formula>0</formula>
    </cfRule>
  </conditionalFormatting>
  <conditionalFormatting sqref="F61:G61">
    <cfRule type="cellIs" dxfId="8740" priority="909" operator="lessThan">
      <formula>0</formula>
    </cfRule>
  </conditionalFormatting>
  <conditionalFormatting sqref="F61:G61">
    <cfRule type="cellIs" dxfId="8739" priority="908" operator="lessThan">
      <formula>0</formula>
    </cfRule>
  </conditionalFormatting>
  <conditionalFormatting sqref="F61:G61">
    <cfRule type="cellIs" dxfId="8738" priority="907" operator="lessThan">
      <formula>0</formula>
    </cfRule>
  </conditionalFormatting>
  <conditionalFormatting sqref="F61:G61">
    <cfRule type="cellIs" dxfId="8737" priority="905" operator="lessThan">
      <formula>0</formula>
    </cfRule>
  </conditionalFormatting>
  <conditionalFormatting sqref="F61:G61">
    <cfRule type="cellIs" dxfId="8736" priority="906" operator="lessThan">
      <formula>0</formula>
    </cfRule>
  </conditionalFormatting>
  <conditionalFormatting sqref="F61:G61">
    <cfRule type="cellIs" dxfId="8735" priority="904" operator="lessThan">
      <formula>0</formula>
    </cfRule>
  </conditionalFormatting>
  <conditionalFormatting sqref="F61:G61">
    <cfRule type="cellIs" dxfId="8734" priority="903" operator="lessThan">
      <formula>0</formula>
    </cfRule>
  </conditionalFormatting>
  <conditionalFormatting sqref="F61:G61">
    <cfRule type="cellIs" dxfId="8733" priority="901" operator="lessThan">
      <formula>0</formula>
    </cfRule>
  </conditionalFormatting>
  <conditionalFormatting sqref="F61:G61">
    <cfRule type="cellIs" dxfId="8732" priority="902" operator="lessThan">
      <formula>0</formula>
    </cfRule>
  </conditionalFormatting>
  <conditionalFormatting sqref="F61:G61">
    <cfRule type="cellIs" dxfId="8731" priority="900" operator="lessThan">
      <formula>0</formula>
    </cfRule>
  </conditionalFormatting>
  <conditionalFormatting sqref="F61:G61">
    <cfRule type="cellIs" dxfId="8730" priority="899" operator="lessThan">
      <formula>0</formula>
    </cfRule>
  </conditionalFormatting>
  <conditionalFormatting sqref="F61:G61">
    <cfRule type="cellIs" dxfId="8729" priority="898" operator="lessThan">
      <formula>0</formula>
    </cfRule>
  </conditionalFormatting>
  <conditionalFormatting sqref="F61:G61">
    <cfRule type="cellIs" dxfId="8728" priority="939" operator="lessThan">
      <formula>0</formula>
    </cfRule>
  </conditionalFormatting>
  <conditionalFormatting sqref="F61:G61">
    <cfRule type="cellIs" dxfId="8727" priority="938" operator="lessThan">
      <formula>0</formula>
    </cfRule>
  </conditionalFormatting>
  <conditionalFormatting sqref="F61:G61">
    <cfRule type="cellIs" dxfId="8726" priority="937" operator="lessThan">
      <formula>0</formula>
    </cfRule>
  </conditionalFormatting>
  <conditionalFormatting sqref="F61:G61">
    <cfRule type="cellIs" dxfId="8725" priority="936" operator="lessThan">
      <formula>0</formula>
    </cfRule>
  </conditionalFormatting>
  <conditionalFormatting sqref="F61:G61">
    <cfRule type="cellIs" dxfId="8724" priority="935" operator="lessThan">
      <formula>0</formula>
    </cfRule>
  </conditionalFormatting>
  <conditionalFormatting sqref="F61:G61">
    <cfRule type="cellIs" dxfId="8723" priority="934" operator="lessThan">
      <formula>0</formula>
    </cfRule>
  </conditionalFormatting>
  <conditionalFormatting sqref="F61:G61">
    <cfRule type="cellIs" dxfId="8722" priority="933" operator="lessThan">
      <formula>0</formula>
    </cfRule>
  </conditionalFormatting>
  <conditionalFormatting sqref="F61:G61">
    <cfRule type="cellIs" dxfId="8721" priority="930" operator="lessThan">
      <formula>0</formula>
    </cfRule>
  </conditionalFormatting>
  <conditionalFormatting sqref="F61:G61">
    <cfRule type="cellIs" dxfId="8720" priority="929" operator="lessThan">
      <formula>0</formula>
    </cfRule>
  </conditionalFormatting>
  <conditionalFormatting sqref="F61:G61">
    <cfRule type="cellIs" dxfId="8719" priority="932" operator="lessThan">
      <formula>0</formula>
    </cfRule>
  </conditionalFormatting>
  <conditionalFormatting sqref="F61:G61">
    <cfRule type="cellIs" dxfId="8718" priority="931" operator="lessThan">
      <formula>0</formula>
    </cfRule>
  </conditionalFormatting>
  <conditionalFormatting sqref="F61:G61">
    <cfRule type="cellIs" dxfId="8717" priority="928" operator="lessThan">
      <formula>0</formula>
    </cfRule>
  </conditionalFormatting>
  <conditionalFormatting sqref="F61:G61">
    <cfRule type="cellIs" dxfId="8716" priority="927" operator="lessThan">
      <formula>0</formula>
    </cfRule>
  </conditionalFormatting>
  <conditionalFormatting sqref="F61:G61">
    <cfRule type="cellIs" dxfId="8715" priority="926" operator="lessThan">
      <formula>0</formula>
    </cfRule>
  </conditionalFormatting>
  <conditionalFormatting sqref="F61:G61">
    <cfRule type="cellIs" dxfId="8714" priority="925" operator="lessThan">
      <formula>0</formula>
    </cfRule>
  </conditionalFormatting>
  <conditionalFormatting sqref="F61:G61">
    <cfRule type="cellIs" dxfId="8713" priority="924" operator="lessThan">
      <formula>0</formula>
    </cfRule>
  </conditionalFormatting>
  <conditionalFormatting sqref="F61:G61">
    <cfRule type="cellIs" dxfId="8712" priority="923" operator="lessThan">
      <formula>0</formula>
    </cfRule>
  </conditionalFormatting>
  <conditionalFormatting sqref="F61:G61">
    <cfRule type="cellIs" dxfId="8711" priority="922" operator="lessThan">
      <formula>0</formula>
    </cfRule>
  </conditionalFormatting>
  <conditionalFormatting sqref="F61:G61">
    <cfRule type="cellIs" dxfId="8710" priority="917" operator="lessThan">
      <formula>0</formula>
    </cfRule>
  </conditionalFormatting>
  <conditionalFormatting sqref="F61:G61">
    <cfRule type="cellIs" dxfId="8709" priority="916" operator="lessThan">
      <formula>0</formula>
    </cfRule>
  </conditionalFormatting>
  <conditionalFormatting sqref="F61:G61">
    <cfRule type="cellIs" dxfId="8708" priority="914" operator="lessThan">
      <formula>0</formula>
    </cfRule>
  </conditionalFormatting>
  <conditionalFormatting sqref="F61:G61">
    <cfRule type="cellIs" dxfId="8707" priority="915" operator="lessThan">
      <formula>0</formula>
    </cfRule>
  </conditionalFormatting>
  <conditionalFormatting sqref="F61:G61">
    <cfRule type="cellIs" dxfId="8706" priority="913" operator="lessThan">
      <formula>0</formula>
    </cfRule>
  </conditionalFormatting>
  <conditionalFormatting sqref="F62:G62">
    <cfRule type="cellIs" dxfId="8705" priority="897" operator="lessThan">
      <formula>0</formula>
    </cfRule>
  </conditionalFormatting>
  <conditionalFormatting sqref="F62:G62">
    <cfRule type="cellIs" dxfId="8704" priority="896" operator="lessThan">
      <formula>0</formula>
    </cfRule>
  </conditionalFormatting>
  <conditionalFormatting sqref="F62:G62">
    <cfRule type="cellIs" dxfId="8703" priority="895" operator="lessThan">
      <formula>0</formula>
    </cfRule>
  </conditionalFormatting>
  <conditionalFormatting sqref="F62:G62">
    <cfRule type="cellIs" dxfId="8702" priority="893" operator="lessThan">
      <formula>0</formula>
    </cfRule>
  </conditionalFormatting>
  <conditionalFormatting sqref="F62:G62">
    <cfRule type="cellIs" dxfId="8701" priority="894" operator="lessThan">
      <formula>0</formula>
    </cfRule>
  </conditionalFormatting>
  <conditionalFormatting sqref="F62:G62">
    <cfRule type="cellIs" dxfId="8700" priority="892" operator="lessThan">
      <formula>0</formula>
    </cfRule>
  </conditionalFormatting>
  <conditionalFormatting sqref="F62:G62">
    <cfRule type="cellIs" dxfId="8699" priority="891" operator="lessThan">
      <formula>0</formula>
    </cfRule>
  </conditionalFormatting>
  <conditionalFormatting sqref="F62:G62">
    <cfRule type="cellIs" dxfId="8698" priority="890" operator="lessThan">
      <formula>0</formula>
    </cfRule>
  </conditionalFormatting>
  <conditionalFormatting sqref="F62:G62">
    <cfRule type="cellIs" dxfId="8697" priority="889" operator="lessThan">
      <formula>0</formula>
    </cfRule>
  </conditionalFormatting>
  <conditionalFormatting sqref="F62:G62">
    <cfRule type="cellIs" dxfId="8696" priority="888" operator="lessThan">
      <formula>0</formula>
    </cfRule>
  </conditionalFormatting>
  <conditionalFormatting sqref="F62:G62">
    <cfRule type="cellIs" dxfId="8695" priority="887" operator="lessThan">
      <formula>0</formula>
    </cfRule>
  </conditionalFormatting>
  <conditionalFormatting sqref="F62:G62">
    <cfRule type="cellIs" dxfId="8694" priority="884" operator="lessThan">
      <formula>0</formula>
    </cfRule>
  </conditionalFormatting>
  <conditionalFormatting sqref="F62:G62">
    <cfRule type="cellIs" dxfId="8693" priority="883" operator="lessThan">
      <formula>0</formula>
    </cfRule>
  </conditionalFormatting>
  <conditionalFormatting sqref="F62:G62">
    <cfRule type="cellIs" dxfId="8692" priority="886" operator="lessThan">
      <formula>0</formula>
    </cfRule>
  </conditionalFormatting>
  <conditionalFormatting sqref="F62:G62">
    <cfRule type="cellIs" dxfId="8691" priority="885" operator="lessThan">
      <formula>0</formula>
    </cfRule>
  </conditionalFormatting>
  <conditionalFormatting sqref="F62:G62">
    <cfRule type="cellIs" dxfId="8690" priority="882" operator="lessThan">
      <formula>0</formula>
    </cfRule>
  </conditionalFormatting>
  <conditionalFormatting sqref="F62:G62">
    <cfRule type="cellIs" dxfId="8689" priority="881" operator="lessThan">
      <formula>0</formula>
    </cfRule>
  </conditionalFormatting>
  <conditionalFormatting sqref="F62:G62">
    <cfRule type="cellIs" dxfId="8688" priority="880" operator="lessThan">
      <formula>0</formula>
    </cfRule>
  </conditionalFormatting>
  <conditionalFormatting sqref="F62:G62">
    <cfRule type="cellIs" dxfId="8687" priority="879" operator="lessThan">
      <formula>0</formula>
    </cfRule>
  </conditionalFormatting>
  <conditionalFormatting sqref="F62:G62">
    <cfRule type="cellIs" dxfId="8686" priority="878" operator="lessThan">
      <formula>0</formula>
    </cfRule>
  </conditionalFormatting>
  <conditionalFormatting sqref="F62:G62">
    <cfRule type="cellIs" dxfId="8685" priority="877" operator="lessThan">
      <formula>0</formula>
    </cfRule>
  </conditionalFormatting>
  <conditionalFormatting sqref="F62:G62">
    <cfRule type="cellIs" dxfId="8684" priority="876" operator="lessThan">
      <formula>0</formula>
    </cfRule>
  </conditionalFormatting>
  <conditionalFormatting sqref="F62:G62">
    <cfRule type="cellIs" dxfId="8683" priority="857" operator="lessThan">
      <formula>0</formula>
    </cfRule>
  </conditionalFormatting>
  <conditionalFormatting sqref="F62:G62">
    <cfRule type="cellIs" dxfId="8682" priority="855" operator="lessThan">
      <formula>0</formula>
    </cfRule>
  </conditionalFormatting>
  <conditionalFormatting sqref="F62:G62">
    <cfRule type="cellIs" dxfId="8681" priority="856" operator="lessThan">
      <formula>0</formula>
    </cfRule>
  </conditionalFormatting>
  <conditionalFormatting sqref="F62:G62">
    <cfRule type="cellIs" dxfId="8680" priority="854" operator="lessThan">
      <formula>0</formula>
    </cfRule>
  </conditionalFormatting>
  <conditionalFormatting sqref="F62:G62">
    <cfRule type="cellIs" dxfId="8679" priority="848" operator="lessThan">
      <formula>0</formula>
    </cfRule>
  </conditionalFormatting>
  <conditionalFormatting sqref="F62:G62">
    <cfRule type="cellIs" dxfId="8678" priority="846" operator="lessThan">
      <formula>0</formula>
    </cfRule>
  </conditionalFormatting>
  <conditionalFormatting sqref="F62:G62">
    <cfRule type="cellIs" dxfId="8677" priority="847" operator="lessThan">
      <formula>0</formula>
    </cfRule>
  </conditionalFormatting>
  <conditionalFormatting sqref="F62:G62">
    <cfRule type="cellIs" dxfId="8676" priority="845" operator="lessThan">
      <formula>0</formula>
    </cfRule>
  </conditionalFormatting>
  <conditionalFormatting sqref="F62:G62">
    <cfRule type="cellIs" dxfId="8675" priority="844" operator="lessThan">
      <formula>0</formula>
    </cfRule>
  </conditionalFormatting>
  <conditionalFormatting sqref="F62:G62">
    <cfRule type="cellIs" dxfId="8674" priority="843" operator="lessThan">
      <formula>0</formula>
    </cfRule>
  </conditionalFormatting>
  <conditionalFormatting sqref="F62:G62">
    <cfRule type="cellIs" dxfId="8673" priority="841" operator="lessThan">
      <formula>0</formula>
    </cfRule>
  </conditionalFormatting>
  <conditionalFormatting sqref="F62:G62">
    <cfRule type="cellIs" dxfId="8672" priority="842" operator="lessThan">
      <formula>0</formula>
    </cfRule>
  </conditionalFormatting>
  <conditionalFormatting sqref="F62:G62">
    <cfRule type="cellIs" dxfId="8671" priority="840" operator="lessThan">
      <formula>0</formula>
    </cfRule>
  </conditionalFormatting>
  <conditionalFormatting sqref="F62:G62">
    <cfRule type="cellIs" dxfId="8670" priority="839" operator="lessThan">
      <formula>0</formula>
    </cfRule>
  </conditionalFormatting>
  <conditionalFormatting sqref="F62:G62">
    <cfRule type="cellIs" dxfId="8669" priority="837" operator="lessThan">
      <formula>0</formula>
    </cfRule>
  </conditionalFormatting>
  <conditionalFormatting sqref="F62:G62">
    <cfRule type="cellIs" dxfId="8668" priority="838" operator="lessThan">
      <formula>0</formula>
    </cfRule>
  </conditionalFormatting>
  <conditionalFormatting sqref="F62:G62">
    <cfRule type="cellIs" dxfId="8667" priority="836" operator="lessThan">
      <formula>0</formula>
    </cfRule>
  </conditionalFormatting>
  <conditionalFormatting sqref="F62:G62">
    <cfRule type="cellIs" dxfId="8666" priority="835" operator="lessThan">
      <formula>0</formula>
    </cfRule>
  </conditionalFormatting>
  <conditionalFormatting sqref="F62:G62">
    <cfRule type="cellIs" dxfId="8665" priority="834" operator="lessThan">
      <formula>0</formula>
    </cfRule>
  </conditionalFormatting>
  <conditionalFormatting sqref="F62:G62">
    <cfRule type="cellIs" dxfId="8664" priority="875" operator="lessThan">
      <formula>0</formula>
    </cfRule>
  </conditionalFormatting>
  <conditionalFormatting sqref="F62:G62">
    <cfRule type="cellIs" dxfId="8663" priority="874" operator="lessThan">
      <formula>0</formula>
    </cfRule>
  </conditionalFormatting>
  <conditionalFormatting sqref="F62:G62">
    <cfRule type="cellIs" dxfId="8662" priority="873" operator="lessThan">
      <formula>0</formula>
    </cfRule>
  </conditionalFormatting>
  <conditionalFormatting sqref="F62:G62">
    <cfRule type="cellIs" dxfId="8661" priority="872" operator="lessThan">
      <formula>0</formula>
    </cfRule>
  </conditionalFormatting>
  <conditionalFormatting sqref="F62:G62">
    <cfRule type="cellIs" dxfId="8660" priority="871" operator="lessThan">
      <formula>0</formula>
    </cfRule>
  </conditionalFormatting>
  <conditionalFormatting sqref="F62:G62">
    <cfRule type="cellIs" dxfId="8659" priority="870" operator="lessThan">
      <formula>0</formula>
    </cfRule>
  </conditionalFormatting>
  <conditionalFormatting sqref="F62:G62">
    <cfRule type="cellIs" dxfId="8658" priority="869" operator="lessThan">
      <formula>0</formula>
    </cfRule>
  </conditionalFormatting>
  <conditionalFormatting sqref="F62:G62">
    <cfRule type="cellIs" dxfId="8657" priority="866" operator="lessThan">
      <formula>0</formula>
    </cfRule>
  </conditionalFormatting>
  <conditionalFormatting sqref="F62:G62">
    <cfRule type="cellIs" dxfId="8656" priority="865" operator="lessThan">
      <formula>0</formula>
    </cfRule>
  </conditionalFormatting>
  <conditionalFormatting sqref="F62:G62">
    <cfRule type="cellIs" dxfId="8655" priority="868" operator="lessThan">
      <formula>0</formula>
    </cfRule>
  </conditionalFormatting>
  <conditionalFormatting sqref="F62:G62">
    <cfRule type="cellIs" dxfId="8654" priority="867" operator="lessThan">
      <formula>0</formula>
    </cfRule>
  </conditionalFormatting>
  <conditionalFormatting sqref="F62:G62">
    <cfRule type="cellIs" dxfId="8653" priority="864" operator="lessThan">
      <formula>0</formula>
    </cfRule>
  </conditionalFormatting>
  <conditionalFormatting sqref="F62:G62">
    <cfRule type="cellIs" dxfId="8652" priority="863" operator="lessThan">
      <formula>0</formula>
    </cfRule>
  </conditionalFormatting>
  <conditionalFormatting sqref="F62:G62">
    <cfRule type="cellIs" dxfId="8651" priority="862" operator="lessThan">
      <formula>0</formula>
    </cfRule>
  </conditionalFormatting>
  <conditionalFormatting sqref="F62:G62">
    <cfRule type="cellIs" dxfId="8650" priority="861" operator="lessThan">
      <formula>0</formula>
    </cfRule>
  </conditionalFormatting>
  <conditionalFormatting sqref="F62:G62">
    <cfRule type="cellIs" dxfId="8649" priority="860" operator="lessThan">
      <formula>0</formula>
    </cfRule>
  </conditionalFormatting>
  <conditionalFormatting sqref="F62:G62">
    <cfRule type="cellIs" dxfId="8648" priority="859" operator="lessThan">
      <formula>0</formula>
    </cfRule>
  </conditionalFormatting>
  <conditionalFormatting sqref="F62:G62">
    <cfRule type="cellIs" dxfId="8647" priority="858" operator="lessThan">
      <formula>0</formula>
    </cfRule>
  </conditionalFormatting>
  <conditionalFormatting sqref="F62:G62">
    <cfRule type="cellIs" dxfId="8646" priority="853" operator="lessThan">
      <formula>0</formula>
    </cfRule>
  </conditionalFormatting>
  <conditionalFormatting sqref="F62:G62">
    <cfRule type="cellIs" dxfId="8645" priority="852" operator="lessThan">
      <formula>0</formula>
    </cfRule>
  </conditionalFormatting>
  <conditionalFormatting sqref="F62:G62">
    <cfRule type="cellIs" dxfId="8644" priority="850" operator="lessThan">
      <formula>0</formula>
    </cfRule>
  </conditionalFormatting>
  <conditionalFormatting sqref="F62:G62">
    <cfRule type="cellIs" dxfId="8643" priority="851" operator="lessThan">
      <formula>0</formula>
    </cfRule>
  </conditionalFormatting>
  <conditionalFormatting sqref="F62:G62">
    <cfRule type="cellIs" dxfId="8642" priority="849" operator="lessThan">
      <formula>0</formula>
    </cfRule>
  </conditionalFormatting>
  <conditionalFormatting sqref="F63:G63">
    <cfRule type="cellIs" dxfId="8641" priority="833" operator="lessThan">
      <formula>0</formula>
    </cfRule>
  </conditionalFormatting>
  <conditionalFormatting sqref="F63:G63">
    <cfRule type="cellIs" dxfId="8640" priority="832" operator="lessThan">
      <formula>0</formula>
    </cfRule>
  </conditionalFormatting>
  <conditionalFormatting sqref="F63:G63">
    <cfRule type="cellIs" dxfId="8639" priority="831" operator="lessThan">
      <formula>0</formula>
    </cfRule>
  </conditionalFormatting>
  <conditionalFormatting sqref="F63:G63">
    <cfRule type="cellIs" dxfId="8638" priority="829" operator="lessThan">
      <formula>0</formula>
    </cfRule>
  </conditionalFormatting>
  <conditionalFormatting sqref="F63:G63">
    <cfRule type="cellIs" dxfId="8637" priority="830" operator="lessThan">
      <formula>0</formula>
    </cfRule>
  </conditionalFormatting>
  <conditionalFormatting sqref="F63:G63">
    <cfRule type="cellIs" dxfId="8636" priority="828" operator="lessThan">
      <formula>0</formula>
    </cfRule>
  </conditionalFormatting>
  <conditionalFormatting sqref="F63:G63">
    <cfRule type="cellIs" dxfId="8635" priority="827" operator="lessThan">
      <formula>0</formula>
    </cfRule>
  </conditionalFormatting>
  <conditionalFormatting sqref="F63:G63">
    <cfRule type="cellIs" dxfId="8634" priority="826" operator="lessThan">
      <formula>0</formula>
    </cfRule>
  </conditionalFormatting>
  <conditionalFormatting sqref="F63:G63">
    <cfRule type="cellIs" dxfId="8633" priority="825" operator="lessThan">
      <formula>0</formula>
    </cfRule>
  </conditionalFormatting>
  <conditionalFormatting sqref="F63:G63">
    <cfRule type="cellIs" dxfId="8632" priority="824" operator="lessThan">
      <formula>0</formula>
    </cfRule>
  </conditionalFormatting>
  <conditionalFormatting sqref="F63:G63">
    <cfRule type="cellIs" dxfId="8631" priority="823" operator="lessThan">
      <formula>0</formula>
    </cfRule>
  </conditionalFormatting>
  <conditionalFormatting sqref="F63:G63">
    <cfRule type="cellIs" dxfId="8630" priority="820" operator="lessThan">
      <formula>0</formula>
    </cfRule>
  </conditionalFormatting>
  <conditionalFormatting sqref="F63:G63">
    <cfRule type="cellIs" dxfId="8629" priority="819" operator="lessThan">
      <formula>0</formula>
    </cfRule>
  </conditionalFormatting>
  <conditionalFormatting sqref="F63:G63">
    <cfRule type="cellIs" dxfId="8628" priority="822" operator="lessThan">
      <formula>0</formula>
    </cfRule>
  </conditionalFormatting>
  <conditionalFormatting sqref="F63:G63">
    <cfRule type="cellIs" dxfId="8627" priority="821" operator="lessThan">
      <formula>0</formula>
    </cfRule>
  </conditionalFormatting>
  <conditionalFormatting sqref="F63:G63">
    <cfRule type="cellIs" dxfId="8626" priority="818" operator="lessThan">
      <formula>0</formula>
    </cfRule>
  </conditionalFormatting>
  <conditionalFormatting sqref="F63:G63">
    <cfRule type="cellIs" dxfId="8625" priority="817" operator="lessThan">
      <formula>0</formula>
    </cfRule>
  </conditionalFormatting>
  <conditionalFormatting sqref="F63:G63">
    <cfRule type="cellIs" dxfId="8624" priority="816" operator="lessThan">
      <formula>0</formula>
    </cfRule>
  </conditionalFormatting>
  <conditionalFormatting sqref="F63:G63">
    <cfRule type="cellIs" dxfId="8623" priority="815" operator="lessThan">
      <formula>0</formula>
    </cfRule>
  </conditionalFormatting>
  <conditionalFormatting sqref="F63:G63">
    <cfRule type="cellIs" dxfId="8622" priority="814" operator="lessThan">
      <formula>0</formula>
    </cfRule>
  </conditionalFormatting>
  <conditionalFormatting sqref="F63:G63">
    <cfRule type="cellIs" dxfId="8621" priority="813" operator="lessThan">
      <formula>0</formula>
    </cfRule>
  </conditionalFormatting>
  <conditionalFormatting sqref="F63:G63">
    <cfRule type="cellIs" dxfId="8620" priority="812" operator="lessThan">
      <formula>0</formula>
    </cfRule>
  </conditionalFormatting>
  <conditionalFormatting sqref="F63:G63">
    <cfRule type="cellIs" dxfId="8619" priority="793" operator="lessThan">
      <formula>0</formula>
    </cfRule>
  </conditionalFormatting>
  <conditionalFormatting sqref="F63:G63">
    <cfRule type="cellIs" dxfId="8618" priority="791" operator="lessThan">
      <formula>0</formula>
    </cfRule>
  </conditionalFormatting>
  <conditionalFormatting sqref="F63:G63">
    <cfRule type="cellIs" dxfId="8617" priority="792" operator="lessThan">
      <formula>0</formula>
    </cfRule>
  </conditionalFormatting>
  <conditionalFormatting sqref="F63:G63">
    <cfRule type="cellIs" dxfId="8616" priority="790" operator="lessThan">
      <formula>0</formula>
    </cfRule>
  </conditionalFormatting>
  <conditionalFormatting sqref="F63:G63">
    <cfRule type="cellIs" dxfId="8615" priority="784" operator="lessThan">
      <formula>0</formula>
    </cfRule>
  </conditionalFormatting>
  <conditionalFormatting sqref="F63:G63">
    <cfRule type="cellIs" dxfId="8614" priority="782" operator="lessThan">
      <formula>0</formula>
    </cfRule>
  </conditionalFormatting>
  <conditionalFormatting sqref="F63:G63">
    <cfRule type="cellIs" dxfId="8613" priority="783" operator="lessThan">
      <formula>0</formula>
    </cfRule>
  </conditionalFormatting>
  <conditionalFormatting sqref="F63:G63">
    <cfRule type="cellIs" dxfId="8612" priority="781" operator="lessThan">
      <formula>0</formula>
    </cfRule>
  </conditionalFormatting>
  <conditionalFormatting sqref="F63:G63">
    <cfRule type="cellIs" dxfId="8611" priority="780" operator="lessThan">
      <formula>0</formula>
    </cfRule>
  </conditionalFormatting>
  <conditionalFormatting sqref="F63:G63">
    <cfRule type="cellIs" dxfId="8610" priority="779" operator="lessThan">
      <formula>0</formula>
    </cfRule>
  </conditionalFormatting>
  <conditionalFormatting sqref="F63:G63">
    <cfRule type="cellIs" dxfId="8609" priority="777" operator="lessThan">
      <formula>0</formula>
    </cfRule>
  </conditionalFormatting>
  <conditionalFormatting sqref="F63:G63">
    <cfRule type="cellIs" dxfId="8608" priority="778" operator="lessThan">
      <formula>0</formula>
    </cfRule>
  </conditionalFormatting>
  <conditionalFormatting sqref="F63:G63">
    <cfRule type="cellIs" dxfId="8607" priority="776" operator="lessThan">
      <formula>0</formula>
    </cfRule>
  </conditionalFormatting>
  <conditionalFormatting sqref="F63:G63">
    <cfRule type="cellIs" dxfId="8606" priority="775" operator="lessThan">
      <formula>0</formula>
    </cfRule>
  </conditionalFormatting>
  <conditionalFormatting sqref="F63:G63">
    <cfRule type="cellIs" dxfId="8605" priority="773" operator="lessThan">
      <formula>0</formula>
    </cfRule>
  </conditionalFormatting>
  <conditionalFormatting sqref="F63:G63">
    <cfRule type="cellIs" dxfId="8604" priority="774" operator="lessThan">
      <formula>0</formula>
    </cfRule>
  </conditionalFormatting>
  <conditionalFormatting sqref="F63:G63">
    <cfRule type="cellIs" dxfId="8603" priority="772" operator="lessThan">
      <formula>0</formula>
    </cfRule>
  </conditionalFormatting>
  <conditionalFormatting sqref="F63:G63">
    <cfRule type="cellIs" dxfId="8602" priority="771" operator="lessThan">
      <formula>0</formula>
    </cfRule>
  </conditionalFormatting>
  <conditionalFormatting sqref="F63:G63">
    <cfRule type="cellIs" dxfId="8601" priority="770" operator="lessThan">
      <formula>0</formula>
    </cfRule>
  </conditionalFormatting>
  <conditionalFormatting sqref="F63:G63">
    <cfRule type="cellIs" dxfId="8600" priority="811" operator="lessThan">
      <formula>0</formula>
    </cfRule>
  </conditionalFormatting>
  <conditionalFormatting sqref="F63:G63">
    <cfRule type="cellIs" dxfId="8599" priority="810" operator="lessThan">
      <formula>0</formula>
    </cfRule>
  </conditionalFormatting>
  <conditionalFormatting sqref="F63:G63">
    <cfRule type="cellIs" dxfId="8598" priority="809" operator="lessThan">
      <formula>0</formula>
    </cfRule>
  </conditionalFormatting>
  <conditionalFormatting sqref="F63:G63">
    <cfRule type="cellIs" dxfId="8597" priority="808" operator="lessThan">
      <formula>0</formula>
    </cfRule>
  </conditionalFormatting>
  <conditionalFormatting sqref="F63:G63">
    <cfRule type="cellIs" dxfId="8596" priority="807" operator="lessThan">
      <formula>0</formula>
    </cfRule>
  </conditionalFormatting>
  <conditionalFormatting sqref="F63:G63">
    <cfRule type="cellIs" dxfId="8595" priority="806" operator="lessThan">
      <formula>0</formula>
    </cfRule>
  </conditionalFormatting>
  <conditionalFormatting sqref="F63:G63">
    <cfRule type="cellIs" dxfId="8594" priority="805" operator="lessThan">
      <formula>0</formula>
    </cfRule>
  </conditionalFormatting>
  <conditionalFormatting sqref="F63:G63">
    <cfRule type="cellIs" dxfId="8593" priority="802" operator="lessThan">
      <formula>0</formula>
    </cfRule>
  </conditionalFormatting>
  <conditionalFormatting sqref="F63:G63">
    <cfRule type="cellIs" dxfId="8592" priority="801" operator="lessThan">
      <formula>0</formula>
    </cfRule>
  </conditionalFormatting>
  <conditionalFormatting sqref="F63:G63">
    <cfRule type="cellIs" dxfId="8591" priority="804" operator="lessThan">
      <formula>0</formula>
    </cfRule>
  </conditionalFormatting>
  <conditionalFormatting sqref="F63:G63">
    <cfRule type="cellIs" dxfId="8590" priority="803" operator="lessThan">
      <formula>0</formula>
    </cfRule>
  </conditionalFormatting>
  <conditionalFormatting sqref="F63:G63">
    <cfRule type="cellIs" dxfId="8589" priority="800" operator="lessThan">
      <formula>0</formula>
    </cfRule>
  </conditionalFormatting>
  <conditionalFormatting sqref="F63:G63">
    <cfRule type="cellIs" dxfId="8588" priority="799" operator="lessThan">
      <formula>0</formula>
    </cfRule>
  </conditionalFormatting>
  <conditionalFormatting sqref="F63:G63">
    <cfRule type="cellIs" dxfId="8587" priority="798" operator="lessThan">
      <formula>0</formula>
    </cfRule>
  </conditionalFormatting>
  <conditionalFormatting sqref="F63:G63">
    <cfRule type="cellIs" dxfId="8586" priority="797" operator="lessThan">
      <formula>0</formula>
    </cfRule>
  </conditionalFormatting>
  <conditionalFormatting sqref="F63:G63">
    <cfRule type="cellIs" dxfId="8585" priority="796" operator="lessThan">
      <formula>0</formula>
    </cfRule>
  </conditionalFormatting>
  <conditionalFormatting sqref="F63:G63">
    <cfRule type="cellIs" dxfId="8584" priority="795" operator="lessThan">
      <formula>0</formula>
    </cfRule>
  </conditionalFormatting>
  <conditionalFormatting sqref="F63:G63">
    <cfRule type="cellIs" dxfId="8583" priority="794" operator="lessThan">
      <formula>0</formula>
    </cfRule>
  </conditionalFormatting>
  <conditionalFormatting sqref="F63:G63">
    <cfRule type="cellIs" dxfId="8582" priority="789" operator="lessThan">
      <formula>0</formula>
    </cfRule>
  </conditionalFormatting>
  <conditionalFormatting sqref="F63:G63">
    <cfRule type="cellIs" dxfId="8581" priority="788" operator="lessThan">
      <formula>0</formula>
    </cfRule>
  </conditionalFormatting>
  <conditionalFormatting sqref="F63:G63">
    <cfRule type="cellIs" dxfId="8580" priority="786" operator="lessThan">
      <formula>0</formula>
    </cfRule>
  </conditionalFormatting>
  <conditionalFormatting sqref="F63:G63">
    <cfRule type="cellIs" dxfId="8579" priority="787" operator="lessThan">
      <formula>0</formula>
    </cfRule>
  </conditionalFormatting>
  <conditionalFormatting sqref="F63:G63">
    <cfRule type="cellIs" dxfId="8578" priority="785" operator="lessThan">
      <formula>0</formula>
    </cfRule>
  </conditionalFormatting>
  <conditionalFormatting sqref="F64:G64">
    <cfRule type="cellIs" dxfId="8577" priority="769" operator="lessThan">
      <formula>0</formula>
    </cfRule>
  </conditionalFormatting>
  <conditionalFormatting sqref="F64:G64">
    <cfRule type="cellIs" dxfId="8576" priority="768" operator="lessThan">
      <formula>0</formula>
    </cfRule>
  </conditionalFormatting>
  <conditionalFormatting sqref="F64:G64">
    <cfRule type="cellIs" dxfId="8575" priority="767" operator="lessThan">
      <formula>0</formula>
    </cfRule>
  </conditionalFormatting>
  <conditionalFormatting sqref="F64:G64">
    <cfRule type="cellIs" dxfId="8574" priority="765" operator="lessThan">
      <formula>0</formula>
    </cfRule>
  </conditionalFormatting>
  <conditionalFormatting sqref="F64:G64">
    <cfRule type="cellIs" dxfId="8573" priority="766" operator="lessThan">
      <formula>0</formula>
    </cfRule>
  </conditionalFormatting>
  <conditionalFormatting sqref="F64:G64">
    <cfRule type="cellIs" dxfId="8572" priority="764" operator="lessThan">
      <formula>0</formula>
    </cfRule>
  </conditionalFormatting>
  <conditionalFormatting sqref="F64:G64">
    <cfRule type="cellIs" dxfId="8571" priority="763" operator="lessThan">
      <formula>0</formula>
    </cfRule>
  </conditionalFormatting>
  <conditionalFormatting sqref="F64:G64">
    <cfRule type="cellIs" dxfId="8570" priority="762" operator="lessThan">
      <formula>0</formula>
    </cfRule>
  </conditionalFormatting>
  <conditionalFormatting sqref="F64:G64">
    <cfRule type="cellIs" dxfId="8569" priority="761" operator="lessThan">
      <formula>0</formula>
    </cfRule>
  </conditionalFormatting>
  <conditionalFormatting sqref="F64:G64">
    <cfRule type="cellIs" dxfId="8568" priority="760" operator="lessThan">
      <formula>0</formula>
    </cfRule>
  </conditionalFormatting>
  <conditionalFormatting sqref="F64:G64">
    <cfRule type="cellIs" dxfId="8567" priority="759" operator="lessThan">
      <formula>0</formula>
    </cfRule>
  </conditionalFormatting>
  <conditionalFormatting sqref="F64:G64">
    <cfRule type="cellIs" dxfId="8566" priority="756" operator="lessThan">
      <formula>0</formula>
    </cfRule>
  </conditionalFormatting>
  <conditionalFormatting sqref="F64:G64">
    <cfRule type="cellIs" dxfId="8565" priority="755" operator="lessThan">
      <formula>0</formula>
    </cfRule>
  </conditionalFormatting>
  <conditionalFormatting sqref="F64:G64">
    <cfRule type="cellIs" dxfId="8564" priority="758" operator="lessThan">
      <formula>0</formula>
    </cfRule>
  </conditionalFormatting>
  <conditionalFormatting sqref="F64:G64">
    <cfRule type="cellIs" dxfId="8563" priority="757" operator="lessThan">
      <formula>0</formula>
    </cfRule>
  </conditionalFormatting>
  <conditionalFormatting sqref="F64:G64">
    <cfRule type="cellIs" dxfId="8562" priority="754" operator="lessThan">
      <formula>0</formula>
    </cfRule>
  </conditionalFormatting>
  <conditionalFormatting sqref="F64:G64">
    <cfRule type="cellIs" dxfId="8561" priority="753" operator="lessThan">
      <formula>0</formula>
    </cfRule>
  </conditionalFormatting>
  <conditionalFormatting sqref="F64:G64">
    <cfRule type="cellIs" dxfId="8560" priority="752" operator="lessThan">
      <formula>0</formula>
    </cfRule>
  </conditionalFormatting>
  <conditionalFormatting sqref="F64:G64">
    <cfRule type="cellIs" dxfId="8559" priority="751" operator="lessThan">
      <formula>0</formula>
    </cfRule>
  </conditionalFormatting>
  <conditionalFormatting sqref="F64:G64">
    <cfRule type="cellIs" dxfId="8558" priority="750" operator="lessThan">
      <formula>0</formula>
    </cfRule>
  </conditionalFormatting>
  <conditionalFormatting sqref="F64:G64">
    <cfRule type="cellIs" dxfId="8557" priority="749" operator="lessThan">
      <formula>0</formula>
    </cfRule>
  </conditionalFormatting>
  <conditionalFormatting sqref="F64:G64">
    <cfRule type="cellIs" dxfId="8556" priority="748" operator="lessThan">
      <formula>0</formula>
    </cfRule>
  </conditionalFormatting>
  <conditionalFormatting sqref="F64:G64">
    <cfRule type="cellIs" dxfId="8555" priority="729" operator="lessThan">
      <formula>0</formula>
    </cfRule>
  </conditionalFormatting>
  <conditionalFormatting sqref="F64:G64">
    <cfRule type="cellIs" dxfId="8554" priority="727" operator="lessThan">
      <formula>0</formula>
    </cfRule>
  </conditionalFormatting>
  <conditionalFormatting sqref="F64:G64">
    <cfRule type="cellIs" dxfId="8553" priority="728" operator="lessThan">
      <formula>0</formula>
    </cfRule>
  </conditionalFormatting>
  <conditionalFormatting sqref="F64:G64">
    <cfRule type="cellIs" dxfId="8552" priority="726" operator="lessThan">
      <formula>0</formula>
    </cfRule>
  </conditionalFormatting>
  <conditionalFormatting sqref="F64:G64">
    <cfRule type="cellIs" dxfId="8551" priority="720" operator="lessThan">
      <formula>0</formula>
    </cfRule>
  </conditionalFormatting>
  <conditionalFormatting sqref="F64:G64">
    <cfRule type="cellIs" dxfId="8550" priority="718" operator="lessThan">
      <formula>0</formula>
    </cfRule>
  </conditionalFormatting>
  <conditionalFormatting sqref="F64:G64">
    <cfRule type="cellIs" dxfId="8549" priority="719" operator="lessThan">
      <formula>0</formula>
    </cfRule>
  </conditionalFormatting>
  <conditionalFormatting sqref="F64:G64">
    <cfRule type="cellIs" dxfId="8548" priority="717" operator="lessThan">
      <formula>0</formula>
    </cfRule>
  </conditionalFormatting>
  <conditionalFormatting sqref="F64:G64">
    <cfRule type="cellIs" dxfId="8547" priority="716" operator="lessThan">
      <formula>0</formula>
    </cfRule>
  </conditionalFormatting>
  <conditionalFormatting sqref="F64:G64">
    <cfRule type="cellIs" dxfId="8546" priority="715" operator="lessThan">
      <formula>0</formula>
    </cfRule>
  </conditionalFormatting>
  <conditionalFormatting sqref="F64:G64">
    <cfRule type="cellIs" dxfId="8545" priority="713" operator="lessThan">
      <formula>0</formula>
    </cfRule>
  </conditionalFormatting>
  <conditionalFormatting sqref="F64:G64">
    <cfRule type="cellIs" dxfId="8544" priority="714" operator="lessThan">
      <formula>0</formula>
    </cfRule>
  </conditionalFormatting>
  <conditionalFormatting sqref="F64:G64">
    <cfRule type="cellIs" dxfId="8543" priority="712" operator="lessThan">
      <formula>0</formula>
    </cfRule>
  </conditionalFormatting>
  <conditionalFormatting sqref="F64:G64">
    <cfRule type="cellIs" dxfId="8542" priority="711" operator="lessThan">
      <formula>0</formula>
    </cfRule>
  </conditionalFormatting>
  <conditionalFormatting sqref="F64:G64">
    <cfRule type="cellIs" dxfId="8541" priority="709" operator="lessThan">
      <formula>0</formula>
    </cfRule>
  </conditionalFormatting>
  <conditionalFormatting sqref="F64:G64">
    <cfRule type="cellIs" dxfId="8540" priority="710" operator="lessThan">
      <formula>0</formula>
    </cfRule>
  </conditionalFormatting>
  <conditionalFormatting sqref="F64:G64">
    <cfRule type="cellIs" dxfId="8539" priority="708" operator="lessThan">
      <formula>0</formula>
    </cfRule>
  </conditionalFormatting>
  <conditionalFormatting sqref="F64:G64">
    <cfRule type="cellIs" dxfId="8538" priority="707" operator="lessThan">
      <formula>0</formula>
    </cfRule>
  </conditionalFormatting>
  <conditionalFormatting sqref="F64:G64">
    <cfRule type="cellIs" dxfId="8537" priority="706" operator="lessThan">
      <formula>0</formula>
    </cfRule>
  </conditionalFormatting>
  <conditionalFormatting sqref="F64:G64">
    <cfRule type="cellIs" dxfId="8536" priority="747" operator="lessThan">
      <formula>0</formula>
    </cfRule>
  </conditionalFormatting>
  <conditionalFormatting sqref="F64:G64">
    <cfRule type="cellIs" dxfId="8535" priority="746" operator="lessThan">
      <formula>0</formula>
    </cfRule>
  </conditionalFormatting>
  <conditionalFormatting sqref="F64:G64">
    <cfRule type="cellIs" dxfId="8534" priority="745" operator="lessThan">
      <formula>0</formula>
    </cfRule>
  </conditionalFormatting>
  <conditionalFormatting sqref="F64:G64">
    <cfRule type="cellIs" dxfId="8533" priority="744" operator="lessThan">
      <formula>0</formula>
    </cfRule>
  </conditionalFormatting>
  <conditionalFormatting sqref="F64:G64">
    <cfRule type="cellIs" dxfId="8532" priority="743" operator="lessThan">
      <formula>0</formula>
    </cfRule>
  </conditionalFormatting>
  <conditionalFormatting sqref="F64:G64">
    <cfRule type="cellIs" dxfId="8531" priority="742" operator="lessThan">
      <formula>0</formula>
    </cfRule>
  </conditionalFormatting>
  <conditionalFormatting sqref="F64:G64">
    <cfRule type="cellIs" dxfId="8530" priority="741" operator="lessThan">
      <formula>0</formula>
    </cfRule>
  </conditionalFormatting>
  <conditionalFormatting sqref="F64:G64">
    <cfRule type="cellIs" dxfId="8529" priority="738" operator="lessThan">
      <formula>0</formula>
    </cfRule>
  </conditionalFormatting>
  <conditionalFormatting sqref="F64:G64">
    <cfRule type="cellIs" dxfId="8528" priority="737" operator="lessThan">
      <formula>0</formula>
    </cfRule>
  </conditionalFormatting>
  <conditionalFormatting sqref="F64:G64">
    <cfRule type="cellIs" dxfId="8527" priority="740" operator="lessThan">
      <formula>0</formula>
    </cfRule>
  </conditionalFormatting>
  <conditionalFormatting sqref="F64:G64">
    <cfRule type="cellIs" dxfId="8526" priority="739" operator="lessThan">
      <formula>0</formula>
    </cfRule>
  </conditionalFormatting>
  <conditionalFormatting sqref="F64:G64">
    <cfRule type="cellIs" dxfId="8525" priority="736" operator="lessThan">
      <formula>0</formula>
    </cfRule>
  </conditionalFormatting>
  <conditionalFormatting sqref="F64:G64">
    <cfRule type="cellIs" dxfId="8524" priority="735" operator="lessThan">
      <formula>0</formula>
    </cfRule>
  </conditionalFormatting>
  <conditionalFormatting sqref="F64:G64">
    <cfRule type="cellIs" dxfId="8523" priority="734" operator="lessThan">
      <formula>0</formula>
    </cfRule>
  </conditionalFormatting>
  <conditionalFormatting sqref="F64:G64">
    <cfRule type="cellIs" dxfId="8522" priority="733" operator="lessThan">
      <formula>0</formula>
    </cfRule>
  </conditionalFormatting>
  <conditionalFormatting sqref="F64:G64">
    <cfRule type="cellIs" dxfId="8521" priority="732" operator="lessThan">
      <formula>0</formula>
    </cfRule>
  </conditionalFormatting>
  <conditionalFormatting sqref="F64:G64">
    <cfRule type="cellIs" dxfId="8520" priority="731" operator="lessThan">
      <formula>0</formula>
    </cfRule>
  </conditionalFormatting>
  <conditionalFormatting sqref="F64:G64">
    <cfRule type="cellIs" dxfId="8519" priority="730" operator="lessThan">
      <formula>0</formula>
    </cfRule>
  </conditionalFormatting>
  <conditionalFormatting sqref="F64:G64">
    <cfRule type="cellIs" dxfId="8518" priority="725" operator="lessThan">
      <formula>0</formula>
    </cfRule>
  </conditionalFormatting>
  <conditionalFormatting sqref="F64:G64">
    <cfRule type="cellIs" dxfId="8517" priority="724" operator="lessThan">
      <formula>0</formula>
    </cfRule>
  </conditionalFormatting>
  <conditionalFormatting sqref="F64:G64">
    <cfRule type="cellIs" dxfId="8516" priority="722" operator="lessThan">
      <formula>0</formula>
    </cfRule>
  </conditionalFormatting>
  <conditionalFormatting sqref="F64:G64">
    <cfRule type="cellIs" dxfId="8515" priority="723" operator="lessThan">
      <formula>0</formula>
    </cfRule>
  </conditionalFormatting>
  <conditionalFormatting sqref="F64:G64">
    <cfRule type="cellIs" dxfId="8514" priority="721" operator="lessThan">
      <formula>0</formula>
    </cfRule>
  </conditionalFormatting>
  <conditionalFormatting sqref="F65:G65">
    <cfRule type="cellIs" dxfId="8513" priority="705" operator="lessThan">
      <formula>0</formula>
    </cfRule>
  </conditionalFormatting>
  <conditionalFormatting sqref="F65:G65">
    <cfRule type="cellIs" dxfId="8512" priority="704" operator="lessThan">
      <formula>0</formula>
    </cfRule>
  </conditionalFormatting>
  <conditionalFormatting sqref="F65:G65">
    <cfRule type="cellIs" dxfId="8511" priority="703" operator="lessThan">
      <formula>0</formula>
    </cfRule>
  </conditionalFormatting>
  <conditionalFormatting sqref="F65:G65">
    <cfRule type="cellIs" dxfId="8510" priority="701" operator="lessThan">
      <formula>0</formula>
    </cfRule>
  </conditionalFormatting>
  <conditionalFormatting sqref="F65:G65">
    <cfRule type="cellIs" dxfId="8509" priority="702" operator="lessThan">
      <formula>0</formula>
    </cfRule>
  </conditionalFormatting>
  <conditionalFormatting sqref="F65:G65">
    <cfRule type="cellIs" dxfId="8508" priority="700" operator="lessThan">
      <formula>0</formula>
    </cfRule>
  </conditionalFormatting>
  <conditionalFormatting sqref="F65:G65">
    <cfRule type="cellIs" dxfId="8507" priority="699" operator="lessThan">
      <formula>0</formula>
    </cfRule>
  </conditionalFormatting>
  <conditionalFormatting sqref="F65:G65">
    <cfRule type="cellIs" dxfId="8506" priority="698" operator="lessThan">
      <formula>0</formula>
    </cfRule>
  </conditionalFormatting>
  <conditionalFormatting sqref="F65:G65">
    <cfRule type="cellIs" dxfId="8505" priority="697" operator="lessThan">
      <formula>0</formula>
    </cfRule>
  </conditionalFormatting>
  <conditionalFormatting sqref="F65:G65">
    <cfRule type="cellIs" dxfId="8504" priority="696" operator="lessThan">
      <formula>0</formula>
    </cfRule>
  </conditionalFormatting>
  <conditionalFormatting sqref="F65:G65">
    <cfRule type="cellIs" dxfId="8503" priority="695" operator="lessThan">
      <formula>0</formula>
    </cfRule>
  </conditionalFormatting>
  <conditionalFormatting sqref="F65:G65">
    <cfRule type="cellIs" dxfId="8502" priority="692" operator="lessThan">
      <formula>0</formula>
    </cfRule>
  </conditionalFormatting>
  <conditionalFormatting sqref="F65:G65">
    <cfRule type="cellIs" dxfId="8501" priority="691" operator="lessThan">
      <formula>0</formula>
    </cfRule>
  </conditionalFormatting>
  <conditionalFormatting sqref="F65:G65">
    <cfRule type="cellIs" dxfId="8500" priority="694" operator="lessThan">
      <formula>0</formula>
    </cfRule>
  </conditionalFormatting>
  <conditionalFormatting sqref="F65:G65">
    <cfRule type="cellIs" dxfId="8499" priority="693" operator="lessThan">
      <formula>0</formula>
    </cfRule>
  </conditionalFormatting>
  <conditionalFormatting sqref="F65:G65">
    <cfRule type="cellIs" dxfId="8498" priority="690" operator="lessThan">
      <formula>0</formula>
    </cfRule>
  </conditionalFormatting>
  <conditionalFormatting sqref="F65:G65">
    <cfRule type="cellIs" dxfId="8497" priority="689" operator="lessThan">
      <formula>0</formula>
    </cfRule>
  </conditionalFormatting>
  <conditionalFormatting sqref="F65:G65">
    <cfRule type="cellIs" dxfId="8496" priority="688" operator="lessThan">
      <formula>0</formula>
    </cfRule>
  </conditionalFormatting>
  <conditionalFormatting sqref="F65:G65">
    <cfRule type="cellIs" dxfId="8495" priority="687" operator="lessThan">
      <formula>0</formula>
    </cfRule>
  </conditionalFormatting>
  <conditionalFormatting sqref="F65:G65">
    <cfRule type="cellIs" dxfId="8494" priority="686" operator="lessThan">
      <formula>0</formula>
    </cfRule>
  </conditionalFormatting>
  <conditionalFormatting sqref="F65:G65">
    <cfRule type="cellIs" dxfId="8493" priority="685" operator="lessThan">
      <formula>0</formula>
    </cfRule>
  </conditionalFormatting>
  <conditionalFormatting sqref="F65:G65">
    <cfRule type="cellIs" dxfId="8492" priority="684" operator="lessThan">
      <formula>0</formula>
    </cfRule>
  </conditionalFormatting>
  <conditionalFormatting sqref="F65:G65">
    <cfRule type="cellIs" dxfId="8491" priority="665" operator="lessThan">
      <formula>0</formula>
    </cfRule>
  </conditionalFormatting>
  <conditionalFormatting sqref="F65:G65">
    <cfRule type="cellIs" dxfId="8490" priority="663" operator="lessThan">
      <formula>0</formula>
    </cfRule>
  </conditionalFormatting>
  <conditionalFormatting sqref="F65:G65">
    <cfRule type="cellIs" dxfId="8489" priority="664" operator="lessThan">
      <formula>0</formula>
    </cfRule>
  </conditionalFormatting>
  <conditionalFormatting sqref="F65:G65">
    <cfRule type="cellIs" dxfId="8488" priority="662" operator="lessThan">
      <formula>0</formula>
    </cfRule>
  </conditionalFormatting>
  <conditionalFormatting sqref="F65:G65">
    <cfRule type="cellIs" dxfId="8487" priority="656" operator="lessThan">
      <formula>0</formula>
    </cfRule>
  </conditionalFormatting>
  <conditionalFormatting sqref="F65:G65">
    <cfRule type="cellIs" dxfId="8486" priority="654" operator="lessThan">
      <formula>0</formula>
    </cfRule>
  </conditionalFormatting>
  <conditionalFormatting sqref="F65:G65">
    <cfRule type="cellIs" dxfId="8485" priority="655" operator="lessThan">
      <formula>0</formula>
    </cfRule>
  </conditionalFormatting>
  <conditionalFormatting sqref="F65:G65">
    <cfRule type="cellIs" dxfId="8484" priority="653" operator="lessThan">
      <formula>0</formula>
    </cfRule>
  </conditionalFormatting>
  <conditionalFormatting sqref="F65:G65">
    <cfRule type="cellIs" dxfId="8483" priority="652" operator="lessThan">
      <formula>0</formula>
    </cfRule>
  </conditionalFormatting>
  <conditionalFormatting sqref="F65:G65">
    <cfRule type="cellIs" dxfId="8482" priority="651" operator="lessThan">
      <formula>0</formula>
    </cfRule>
  </conditionalFormatting>
  <conditionalFormatting sqref="F65:G65">
    <cfRule type="cellIs" dxfId="8481" priority="649" operator="lessThan">
      <formula>0</formula>
    </cfRule>
  </conditionalFormatting>
  <conditionalFormatting sqref="F65:G65">
    <cfRule type="cellIs" dxfId="8480" priority="650" operator="lessThan">
      <formula>0</formula>
    </cfRule>
  </conditionalFormatting>
  <conditionalFormatting sqref="F65:G65">
    <cfRule type="cellIs" dxfId="8479" priority="648" operator="lessThan">
      <formula>0</formula>
    </cfRule>
  </conditionalFormatting>
  <conditionalFormatting sqref="F65:G65">
    <cfRule type="cellIs" dxfId="8478" priority="647" operator="lessThan">
      <formula>0</formula>
    </cfRule>
  </conditionalFormatting>
  <conditionalFormatting sqref="F65:G65">
    <cfRule type="cellIs" dxfId="8477" priority="645" operator="lessThan">
      <formula>0</formula>
    </cfRule>
  </conditionalFormatting>
  <conditionalFormatting sqref="F65:G65">
    <cfRule type="cellIs" dxfId="8476" priority="646" operator="lessThan">
      <formula>0</formula>
    </cfRule>
  </conditionalFormatting>
  <conditionalFormatting sqref="F65:G65">
    <cfRule type="cellIs" dxfId="8475" priority="644" operator="lessThan">
      <formula>0</formula>
    </cfRule>
  </conditionalFormatting>
  <conditionalFormatting sqref="F65:G65">
    <cfRule type="cellIs" dxfId="8474" priority="643" operator="lessThan">
      <formula>0</formula>
    </cfRule>
  </conditionalFormatting>
  <conditionalFormatting sqref="F65:G65">
    <cfRule type="cellIs" dxfId="8473" priority="642" operator="lessThan">
      <formula>0</formula>
    </cfRule>
  </conditionalFormatting>
  <conditionalFormatting sqref="F65:G65">
    <cfRule type="cellIs" dxfId="8472" priority="683" operator="lessThan">
      <formula>0</formula>
    </cfRule>
  </conditionalFormatting>
  <conditionalFormatting sqref="F65:G65">
    <cfRule type="cellIs" dxfId="8471" priority="682" operator="lessThan">
      <formula>0</formula>
    </cfRule>
  </conditionalFormatting>
  <conditionalFormatting sqref="F65:G65">
    <cfRule type="cellIs" dxfId="8470" priority="681" operator="lessThan">
      <formula>0</formula>
    </cfRule>
  </conditionalFormatting>
  <conditionalFormatting sqref="F65:G65">
    <cfRule type="cellIs" dxfId="8469" priority="680" operator="lessThan">
      <formula>0</formula>
    </cfRule>
  </conditionalFormatting>
  <conditionalFormatting sqref="F65:G65">
    <cfRule type="cellIs" dxfId="8468" priority="679" operator="lessThan">
      <formula>0</formula>
    </cfRule>
  </conditionalFormatting>
  <conditionalFormatting sqref="F65:G65">
    <cfRule type="cellIs" dxfId="8467" priority="678" operator="lessThan">
      <formula>0</formula>
    </cfRule>
  </conditionalFormatting>
  <conditionalFormatting sqref="F65:G65">
    <cfRule type="cellIs" dxfId="8466" priority="677" operator="lessThan">
      <formula>0</formula>
    </cfRule>
  </conditionalFormatting>
  <conditionalFormatting sqref="F65:G65">
    <cfRule type="cellIs" dxfId="8465" priority="674" operator="lessThan">
      <formula>0</formula>
    </cfRule>
  </conditionalFormatting>
  <conditionalFormatting sqref="F65:G65">
    <cfRule type="cellIs" dxfId="8464" priority="673" operator="lessThan">
      <formula>0</formula>
    </cfRule>
  </conditionalFormatting>
  <conditionalFormatting sqref="F65:G65">
    <cfRule type="cellIs" dxfId="8463" priority="676" operator="lessThan">
      <formula>0</formula>
    </cfRule>
  </conditionalFormatting>
  <conditionalFormatting sqref="F65:G65">
    <cfRule type="cellIs" dxfId="8462" priority="675" operator="lessThan">
      <formula>0</formula>
    </cfRule>
  </conditionalFormatting>
  <conditionalFormatting sqref="F65:G65">
    <cfRule type="cellIs" dxfId="8461" priority="672" operator="lessThan">
      <formula>0</formula>
    </cfRule>
  </conditionalFormatting>
  <conditionalFormatting sqref="F65:G65">
    <cfRule type="cellIs" dxfId="8460" priority="671" operator="lessThan">
      <formula>0</formula>
    </cfRule>
  </conditionalFormatting>
  <conditionalFormatting sqref="F65:G65">
    <cfRule type="cellIs" dxfId="8459" priority="670" operator="lessThan">
      <formula>0</formula>
    </cfRule>
  </conditionalFormatting>
  <conditionalFormatting sqref="F65:G65">
    <cfRule type="cellIs" dxfId="8458" priority="669" operator="lessThan">
      <formula>0</formula>
    </cfRule>
  </conditionalFormatting>
  <conditionalFormatting sqref="F65:G65">
    <cfRule type="cellIs" dxfId="8457" priority="668" operator="lessThan">
      <formula>0</formula>
    </cfRule>
  </conditionalFormatting>
  <conditionalFormatting sqref="F65:G65">
    <cfRule type="cellIs" dxfId="8456" priority="667" operator="lessThan">
      <formula>0</formula>
    </cfRule>
  </conditionalFormatting>
  <conditionalFormatting sqref="F65:G65">
    <cfRule type="cellIs" dxfId="8455" priority="666" operator="lessThan">
      <formula>0</formula>
    </cfRule>
  </conditionalFormatting>
  <conditionalFormatting sqref="F65:G65">
    <cfRule type="cellIs" dxfId="8454" priority="661" operator="lessThan">
      <formula>0</formula>
    </cfRule>
  </conditionalFormatting>
  <conditionalFormatting sqref="F65:G65">
    <cfRule type="cellIs" dxfId="8453" priority="660" operator="lessThan">
      <formula>0</formula>
    </cfRule>
  </conditionalFormatting>
  <conditionalFormatting sqref="F65:G65">
    <cfRule type="cellIs" dxfId="8452" priority="658" operator="lessThan">
      <formula>0</formula>
    </cfRule>
  </conditionalFormatting>
  <conditionalFormatting sqref="F65:G65">
    <cfRule type="cellIs" dxfId="8451" priority="659" operator="lessThan">
      <formula>0</formula>
    </cfRule>
  </conditionalFormatting>
  <conditionalFormatting sqref="F65:G65">
    <cfRule type="cellIs" dxfId="8450" priority="657" operator="lessThan">
      <formula>0</formula>
    </cfRule>
  </conditionalFormatting>
  <conditionalFormatting sqref="F66:G66">
    <cfRule type="cellIs" dxfId="8449" priority="641" operator="lessThan">
      <formula>0</formula>
    </cfRule>
  </conditionalFormatting>
  <conditionalFormatting sqref="F66:G66">
    <cfRule type="cellIs" dxfId="8448" priority="640" operator="lessThan">
      <formula>0</formula>
    </cfRule>
  </conditionalFormatting>
  <conditionalFormatting sqref="F66:G66">
    <cfRule type="cellIs" dxfId="8447" priority="639" operator="lessThan">
      <formula>0</formula>
    </cfRule>
  </conditionalFormatting>
  <conditionalFormatting sqref="F66:G66">
    <cfRule type="cellIs" dxfId="8446" priority="637" operator="lessThan">
      <formula>0</formula>
    </cfRule>
  </conditionalFormatting>
  <conditionalFormatting sqref="F66:G66">
    <cfRule type="cellIs" dxfId="8445" priority="638" operator="lessThan">
      <formula>0</formula>
    </cfRule>
  </conditionalFormatting>
  <conditionalFormatting sqref="F66:G66">
    <cfRule type="cellIs" dxfId="8444" priority="636" operator="lessThan">
      <formula>0</formula>
    </cfRule>
  </conditionalFormatting>
  <conditionalFormatting sqref="F66:G66">
    <cfRule type="cellIs" dxfId="8443" priority="635" operator="lessThan">
      <formula>0</formula>
    </cfRule>
  </conditionalFormatting>
  <conditionalFormatting sqref="F66:G66">
    <cfRule type="cellIs" dxfId="8442" priority="634" operator="lessThan">
      <formula>0</formula>
    </cfRule>
  </conditionalFormatting>
  <conditionalFormatting sqref="F66:G66">
    <cfRule type="cellIs" dxfId="8441" priority="633" operator="lessThan">
      <formula>0</formula>
    </cfRule>
  </conditionalFormatting>
  <conditionalFormatting sqref="F66:G66">
    <cfRule type="cellIs" dxfId="8440" priority="632" operator="lessThan">
      <formula>0</formula>
    </cfRule>
  </conditionalFormatting>
  <conditionalFormatting sqref="F66:G66">
    <cfRule type="cellIs" dxfId="8439" priority="631" operator="lessThan">
      <formula>0</formula>
    </cfRule>
  </conditionalFormatting>
  <conditionalFormatting sqref="F66:G66">
    <cfRule type="cellIs" dxfId="8438" priority="628" operator="lessThan">
      <formula>0</formula>
    </cfRule>
  </conditionalFormatting>
  <conditionalFormatting sqref="F66:G66">
    <cfRule type="cellIs" dxfId="8437" priority="627" operator="lessThan">
      <formula>0</formula>
    </cfRule>
  </conditionalFormatting>
  <conditionalFormatting sqref="F66:G66">
    <cfRule type="cellIs" dxfId="8436" priority="630" operator="lessThan">
      <formula>0</formula>
    </cfRule>
  </conditionalFormatting>
  <conditionalFormatting sqref="F66:G66">
    <cfRule type="cellIs" dxfId="8435" priority="629" operator="lessThan">
      <formula>0</formula>
    </cfRule>
  </conditionalFormatting>
  <conditionalFormatting sqref="F66:G66">
    <cfRule type="cellIs" dxfId="8434" priority="626" operator="lessThan">
      <formula>0</formula>
    </cfRule>
  </conditionalFormatting>
  <conditionalFormatting sqref="F66:G66">
    <cfRule type="cellIs" dxfId="8433" priority="625" operator="lessThan">
      <formula>0</formula>
    </cfRule>
  </conditionalFormatting>
  <conditionalFormatting sqref="F66:G66">
    <cfRule type="cellIs" dxfId="8432" priority="624" operator="lessThan">
      <formula>0</formula>
    </cfRule>
  </conditionalFormatting>
  <conditionalFormatting sqref="F66:G66">
    <cfRule type="cellIs" dxfId="8431" priority="623" operator="lessThan">
      <formula>0</formula>
    </cfRule>
  </conditionalFormatting>
  <conditionalFormatting sqref="F66:G66">
    <cfRule type="cellIs" dxfId="8430" priority="622" operator="lessThan">
      <formula>0</formula>
    </cfRule>
  </conditionalFormatting>
  <conditionalFormatting sqref="F66:G66">
    <cfRule type="cellIs" dxfId="8429" priority="621" operator="lessThan">
      <formula>0</formula>
    </cfRule>
  </conditionalFormatting>
  <conditionalFormatting sqref="F66:G66">
    <cfRule type="cellIs" dxfId="8428" priority="620" operator="lessThan">
      <formula>0</formula>
    </cfRule>
  </conditionalFormatting>
  <conditionalFormatting sqref="F66:G66">
    <cfRule type="cellIs" dxfId="8427" priority="601" operator="lessThan">
      <formula>0</formula>
    </cfRule>
  </conditionalFormatting>
  <conditionalFormatting sqref="F66:G66">
    <cfRule type="cellIs" dxfId="8426" priority="599" operator="lessThan">
      <formula>0</formula>
    </cfRule>
  </conditionalFormatting>
  <conditionalFormatting sqref="F66:G66">
    <cfRule type="cellIs" dxfId="8425" priority="600" operator="lessThan">
      <formula>0</formula>
    </cfRule>
  </conditionalFormatting>
  <conditionalFormatting sqref="F66:G66">
    <cfRule type="cellIs" dxfId="8424" priority="598" operator="lessThan">
      <formula>0</formula>
    </cfRule>
  </conditionalFormatting>
  <conditionalFormatting sqref="F66:G66">
    <cfRule type="cellIs" dxfId="8423" priority="592" operator="lessThan">
      <formula>0</formula>
    </cfRule>
  </conditionalFormatting>
  <conditionalFormatting sqref="F66:G66">
    <cfRule type="cellIs" dxfId="8422" priority="590" operator="lessThan">
      <formula>0</formula>
    </cfRule>
  </conditionalFormatting>
  <conditionalFormatting sqref="F66:G66">
    <cfRule type="cellIs" dxfId="8421" priority="591" operator="lessThan">
      <formula>0</formula>
    </cfRule>
  </conditionalFormatting>
  <conditionalFormatting sqref="F66:G66">
    <cfRule type="cellIs" dxfId="8420" priority="589" operator="lessThan">
      <formula>0</formula>
    </cfRule>
  </conditionalFormatting>
  <conditionalFormatting sqref="F66:G66">
    <cfRule type="cellIs" dxfId="8419" priority="588" operator="lessThan">
      <formula>0</formula>
    </cfRule>
  </conditionalFormatting>
  <conditionalFormatting sqref="F66:G66">
    <cfRule type="cellIs" dxfId="8418" priority="587" operator="lessThan">
      <formula>0</formula>
    </cfRule>
  </conditionalFormatting>
  <conditionalFormatting sqref="F66:G66">
    <cfRule type="cellIs" dxfId="8417" priority="585" operator="lessThan">
      <formula>0</formula>
    </cfRule>
  </conditionalFormatting>
  <conditionalFormatting sqref="F66:G66">
    <cfRule type="cellIs" dxfId="8416" priority="586" operator="lessThan">
      <formula>0</formula>
    </cfRule>
  </conditionalFormatting>
  <conditionalFormatting sqref="F66:G66">
    <cfRule type="cellIs" dxfId="8415" priority="584" operator="lessThan">
      <formula>0</formula>
    </cfRule>
  </conditionalFormatting>
  <conditionalFormatting sqref="F66:G66">
    <cfRule type="cellIs" dxfId="8414" priority="583" operator="lessThan">
      <formula>0</formula>
    </cfRule>
  </conditionalFormatting>
  <conditionalFormatting sqref="F66:G66">
    <cfRule type="cellIs" dxfId="8413" priority="581" operator="lessThan">
      <formula>0</formula>
    </cfRule>
  </conditionalFormatting>
  <conditionalFormatting sqref="F66:G66">
    <cfRule type="cellIs" dxfId="8412" priority="582" operator="lessThan">
      <formula>0</formula>
    </cfRule>
  </conditionalFormatting>
  <conditionalFormatting sqref="F66:G66">
    <cfRule type="cellIs" dxfId="8411" priority="580" operator="lessThan">
      <formula>0</formula>
    </cfRule>
  </conditionalFormatting>
  <conditionalFormatting sqref="F66:G66">
    <cfRule type="cellIs" dxfId="8410" priority="579" operator="lessThan">
      <formula>0</formula>
    </cfRule>
  </conditionalFormatting>
  <conditionalFormatting sqref="F66:G66">
    <cfRule type="cellIs" dxfId="8409" priority="578" operator="lessThan">
      <formula>0</formula>
    </cfRule>
  </conditionalFormatting>
  <conditionalFormatting sqref="F66:G66">
    <cfRule type="cellIs" dxfId="8408" priority="619" operator="lessThan">
      <formula>0</formula>
    </cfRule>
  </conditionalFormatting>
  <conditionalFormatting sqref="F66:G66">
    <cfRule type="cellIs" dxfId="8407" priority="618" operator="lessThan">
      <formula>0</formula>
    </cfRule>
  </conditionalFormatting>
  <conditionalFormatting sqref="F66:G66">
    <cfRule type="cellIs" dxfId="8406" priority="617" operator="lessThan">
      <formula>0</formula>
    </cfRule>
  </conditionalFormatting>
  <conditionalFormatting sqref="F66:G66">
    <cfRule type="cellIs" dxfId="8405" priority="616" operator="lessThan">
      <formula>0</formula>
    </cfRule>
  </conditionalFormatting>
  <conditionalFormatting sqref="F66:G66">
    <cfRule type="cellIs" dxfId="8404" priority="615" operator="lessThan">
      <formula>0</formula>
    </cfRule>
  </conditionalFormatting>
  <conditionalFormatting sqref="F66:G66">
    <cfRule type="cellIs" dxfId="8403" priority="614" operator="lessThan">
      <formula>0</formula>
    </cfRule>
  </conditionalFormatting>
  <conditionalFormatting sqref="F66:G66">
    <cfRule type="cellIs" dxfId="8402" priority="613" operator="lessThan">
      <formula>0</formula>
    </cfRule>
  </conditionalFormatting>
  <conditionalFormatting sqref="F66:G66">
    <cfRule type="cellIs" dxfId="8401" priority="610" operator="lessThan">
      <formula>0</formula>
    </cfRule>
  </conditionalFormatting>
  <conditionalFormatting sqref="F66:G66">
    <cfRule type="cellIs" dxfId="8400" priority="609" operator="lessThan">
      <formula>0</formula>
    </cfRule>
  </conditionalFormatting>
  <conditionalFormatting sqref="F66:G66">
    <cfRule type="cellIs" dxfId="8399" priority="612" operator="lessThan">
      <formula>0</formula>
    </cfRule>
  </conditionalFormatting>
  <conditionalFormatting sqref="F66:G66">
    <cfRule type="cellIs" dxfId="8398" priority="611" operator="lessThan">
      <formula>0</formula>
    </cfRule>
  </conditionalFormatting>
  <conditionalFormatting sqref="F66:G66">
    <cfRule type="cellIs" dxfId="8397" priority="608" operator="lessThan">
      <formula>0</formula>
    </cfRule>
  </conditionalFormatting>
  <conditionalFormatting sqref="F66:G66">
    <cfRule type="cellIs" dxfId="8396" priority="607" operator="lessThan">
      <formula>0</formula>
    </cfRule>
  </conditionalFormatting>
  <conditionalFormatting sqref="F66:G66">
    <cfRule type="cellIs" dxfId="8395" priority="606" operator="lessThan">
      <formula>0</formula>
    </cfRule>
  </conditionalFormatting>
  <conditionalFormatting sqref="F66:G66">
    <cfRule type="cellIs" dxfId="8394" priority="605" operator="lessThan">
      <formula>0</formula>
    </cfRule>
  </conditionalFormatting>
  <conditionalFormatting sqref="F66:G66">
    <cfRule type="cellIs" dxfId="8393" priority="604" operator="lessThan">
      <formula>0</formula>
    </cfRule>
  </conditionalFormatting>
  <conditionalFormatting sqref="F66:G66">
    <cfRule type="cellIs" dxfId="8392" priority="603" operator="lessThan">
      <formula>0</formula>
    </cfRule>
  </conditionalFormatting>
  <conditionalFormatting sqref="F66:G66">
    <cfRule type="cellIs" dxfId="8391" priority="602" operator="lessThan">
      <formula>0</formula>
    </cfRule>
  </conditionalFormatting>
  <conditionalFormatting sqref="F66:G66">
    <cfRule type="cellIs" dxfId="8390" priority="597" operator="lessThan">
      <formula>0</formula>
    </cfRule>
  </conditionalFormatting>
  <conditionalFormatting sqref="F66:G66">
    <cfRule type="cellIs" dxfId="8389" priority="596" operator="lessThan">
      <formula>0</formula>
    </cfRule>
  </conditionalFormatting>
  <conditionalFormatting sqref="F66:G66">
    <cfRule type="cellIs" dxfId="8388" priority="594" operator="lessThan">
      <formula>0</formula>
    </cfRule>
  </conditionalFormatting>
  <conditionalFormatting sqref="F66:G66">
    <cfRule type="cellIs" dxfId="8387" priority="595" operator="lessThan">
      <formula>0</formula>
    </cfRule>
  </conditionalFormatting>
  <conditionalFormatting sqref="F66:G66">
    <cfRule type="cellIs" dxfId="8386" priority="593" operator="lessThan">
      <formula>0</formula>
    </cfRule>
  </conditionalFormatting>
  <conditionalFormatting sqref="F68:G68">
    <cfRule type="cellIs" dxfId="8385" priority="513" operator="lessThan">
      <formula>0</formula>
    </cfRule>
  </conditionalFormatting>
  <conditionalFormatting sqref="F68:G68">
    <cfRule type="cellIs" dxfId="8384" priority="512" operator="lessThan">
      <formula>0</formula>
    </cfRule>
  </conditionalFormatting>
  <conditionalFormatting sqref="F68:G68">
    <cfRule type="cellIs" dxfId="8383" priority="511" operator="lessThan">
      <formula>0</formula>
    </cfRule>
  </conditionalFormatting>
  <conditionalFormatting sqref="F68:G68">
    <cfRule type="cellIs" dxfId="8382" priority="509" operator="lessThan">
      <formula>0</formula>
    </cfRule>
  </conditionalFormatting>
  <conditionalFormatting sqref="F68:G68">
    <cfRule type="cellIs" dxfId="8381" priority="510" operator="lessThan">
      <formula>0</formula>
    </cfRule>
  </conditionalFormatting>
  <conditionalFormatting sqref="F68:G68">
    <cfRule type="cellIs" dxfId="8380" priority="508" operator="lessThan">
      <formula>0</formula>
    </cfRule>
  </conditionalFormatting>
  <conditionalFormatting sqref="F68:G68">
    <cfRule type="cellIs" dxfId="8379" priority="507" operator="lessThan">
      <formula>0</formula>
    </cfRule>
  </conditionalFormatting>
  <conditionalFormatting sqref="F68:G68">
    <cfRule type="cellIs" dxfId="8378" priority="506" operator="lessThan">
      <formula>0</formula>
    </cfRule>
  </conditionalFormatting>
  <conditionalFormatting sqref="F68:G68">
    <cfRule type="cellIs" dxfId="8377" priority="505" operator="lessThan">
      <formula>0</formula>
    </cfRule>
  </conditionalFormatting>
  <conditionalFormatting sqref="F68:G68">
    <cfRule type="cellIs" dxfId="8376" priority="504" operator="lessThan">
      <formula>0</formula>
    </cfRule>
  </conditionalFormatting>
  <conditionalFormatting sqref="F68:G68">
    <cfRule type="cellIs" dxfId="8375" priority="503" operator="lessThan">
      <formula>0</formula>
    </cfRule>
  </conditionalFormatting>
  <conditionalFormatting sqref="F68:G68">
    <cfRule type="cellIs" dxfId="8374" priority="500" operator="lessThan">
      <formula>0</formula>
    </cfRule>
  </conditionalFormatting>
  <conditionalFormatting sqref="F68:G68">
    <cfRule type="cellIs" dxfId="8373" priority="499" operator="lessThan">
      <formula>0</formula>
    </cfRule>
  </conditionalFormatting>
  <conditionalFormatting sqref="F68:G68">
    <cfRule type="cellIs" dxfId="8372" priority="502" operator="lessThan">
      <formula>0</formula>
    </cfRule>
  </conditionalFormatting>
  <conditionalFormatting sqref="F68:G68">
    <cfRule type="cellIs" dxfId="8371" priority="501" operator="lessThan">
      <formula>0</formula>
    </cfRule>
  </conditionalFormatting>
  <conditionalFormatting sqref="F68:G68">
    <cfRule type="cellIs" dxfId="8370" priority="498" operator="lessThan">
      <formula>0</formula>
    </cfRule>
  </conditionalFormatting>
  <conditionalFormatting sqref="F68:G68">
    <cfRule type="cellIs" dxfId="8369" priority="497" operator="lessThan">
      <formula>0</formula>
    </cfRule>
  </conditionalFormatting>
  <conditionalFormatting sqref="F68:G68">
    <cfRule type="cellIs" dxfId="8368" priority="496" operator="lessThan">
      <formula>0</formula>
    </cfRule>
  </conditionalFormatting>
  <conditionalFormatting sqref="F68:G68">
    <cfRule type="cellIs" dxfId="8367" priority="495" operator="lessThan">
      <formula>0</formula>
    </cfRule>
  </conditionalFormatting>
  <conditionalFormatting sqref="F68:G68">
    <cfRule type="cellIs" dxfId="8366" priority="494" operator="lessThan">
      <formula>0</formula>
    </cfRule>
  </conditionalFormatting>
  <conditionalFormatting sqref="F68:G68">
    <cfRule type="cellIs" dxfId="8365" priority="493" operator="lessThan">
      <formula>0</formula>
    </cfRule>
  </conditionalFormatting>
  <conditionalFormatting sqref="F68:G68">
    <cfRule type="cellIs" dxfId="8364" priority="492" operator="lessThan">
      <formula>0</formula>
    </cfRule>
  </conditionalFormatting>
  <conditionalFormatting sqref="F68:G68">
    <cfRule type="cellIs" dxfId="8363" priority="473" operator="lessThan">
      <formula>0</formula>
    </cfRule>
  </conditionalFormatting>
  <conditionalFormatting sqref="F68:G68">
    <cfRule type="cellIs" dxfId="8362" priority="471" operator="lessThan">
      <formula>0</formula>
    </cfRule>
  </conditionalFormatting>
  <conditionalFormatting sqref="F68:G68">
    <cfRule type="cellIs" dxfId="8361" priority="472" operator="lessThan">
      <formula>0</formula>
    </cfRule>
  </conditionalFormatting>
  <conditionalFormatting sqref="F68:G68">
    <cfRule type="cellIs" dxfId="8360" priority="470" operator="lessThan">
      <formula>0</formula>
    </cfRule>
  </conditionalFormatting>
  <conditionalFormatting sqref="F68:G68">
    <cfRule type="cellIs" dxfId="8359" priority="464" operator="lessThan">
      <formula>0</formula>
    </cfRule>
  </conditionalFormatting>
  <conditionalFormatting sqref="F68:G68">
    <cfRule type="cellIs" dxfId="8358" priority="462" operator="lessThan">
      <formula>0</formula>
    </cfRule>
  </conditionalFormatting>
  <conditionalFormatting sqref="F68:G68">
    <cfRule type="cellIs" dxfId="8357" priority="463" operator="lessThan">
      <formula>0</formula>
    </cfRule>
  </conditionalFormatting>
  <conditionalFormatting sqref="F68:G68">
    <cfRule type="cellIs" dxfId="8356" priority="461" operator="lessThan">
      <formula>0</formula>
    </cfRule>
  </conditionalFormatting>
  <conditionalFormatting sqref="F68:G68">
    <cfRule type="cellIs" dxfId="8355" priority="460" operator="lessThan">
      <formula>0</formula>
    </cfRule>
  </conditionalFormatting>
  <conditionalFormatting sqref="F68:G68">
    <cfRule type="cellIs" dxfId="8354" priority="459" operator="lessThan">
      <formula>0</formula>
    </cfRule>
  </conditionalFormatting>
  <conditionalFormatting sqref="F68:G68">
    <cfRule type="cellIs" dxfId="8353" priority="457" operator="lessThan">
      <formula>0</formula>
    </cfRule>
  </conditionalFormatting>
  <conditionalFormatting sqref="F68:G68">
    <cfRule type="cellIs" dxfId="8352" priority="458" operator="lessThan">
      <formula>0</formula>
    </cfRule>
  </conditionalFormatting>
  <conditionalFormatting sqref="F68:G68">
    <cfRule type="cellIs" dxfId="8351" priority="491" operator="lessThan">
      <formula>0</formula>
    </cfRule>
  </conditionalFormatting>
  <conditionalFormatting sqref="F68:G68">
    <cfRule type="cellIs" dxfId="8350" priority="490" operator="lessThan">
      <formula>0</formula>
    </cfRule>
  </conditionalFormatting>
  <conditionalFormatting sqref="F68:G68">
    <cfRule type="cellIs" dxfId="8349" priority="489" operator="lessThan">
      <formula>0</formula>
    </cfRule>
  </conditionalFormatting>
  <conditionalFormatting sqref="F68:G68">
    <cfRule type="cellIs" dxfId="8348" priority="488" operator="lessThan">
      <formula>0</formula>
    </cfRule>
  </conditionalFormatting>
  <conditionalFormatting sqref="F68:G68">
    <cfRule type="cellIs" dxfId="8347" priority="487" operator="lessThan">
      <formula>0</formula>
    </cfRule>
  </conditionalFormatting>
  <conditionalFormatting sqref="F68:G68">
    <cfRule type="cellIs" dxfId="8346" priority="486" operator="lessThan">
      <formula>0</formula>
    </cfRule>
  </conditionalFormatting>
  <conditionalFormatting sqref="F68:G68">
    <cfRule type="cellIs" dxfId="8345" priority="485" operator="lessThan">
      <formula>0</formula>
    </cfRule>
  </conditionalFormatting>
  <conditionalFormatting sqref="F68:G68">
    <cfRule type="cellIs" dxfId="8344" priority="482" operator="lessThan">
      <formula>0</formula>
    </cfRule>
  </conditionalFormatting>
  <conditionalFormatting sqref="F68:G68">
    <cfRule type="cellIs" dxfId="8343" priority="481" operator="lessThan">
      <formula>0</formula>
    </cfRule>
  </conditionalFormatting>
  <conditionalFormatting sqref="F68:G68">
    <cfRule type="cellIs" dxfId="8342" priority="484" operator="lessThan">
      <formula>0</formula>
    </cfRule>
  </conditionalFormatting>
  <conditionalFormatting sqref="F68:G68">
    <cfRule type="cellIs" dxfId="8341" priority="483" operator="lessThan">
      <formula>0</formula>
    </cfRule>
  </conditionalFormatting>
  <conditionalFormatting sqref="F68:G68">
    <cfRule type="cellIs" dxfId="8340" priority="480" operator="lessThan">
      <formula>0</formula>
    </cfRule>
  </conditionalFormatting>
  <conditionalFormatting sqref="F68:G68">
    <cfRule type="cellIs" dxfId="8339" priority="479" operator="lessThan">
      <formula>0</formula>
    </cfRule>
  </conditionalFormatting>
  <conditionalFormatting sqref="F68:G68">
    <cfRule type="cellIs" dxfId="8338" priority="478" operator="lessThan">
      <formula>0</formula>
    </cfRule>
  </conditionalFormatting>
  <conditionalFormatting sqref="F68:G68">
    <cfRule type="cellIs" dxfId="8337" priority="477" operator="lessThan">
      <formula>0</formula>
    </cfRule>
  </conditionalFormatting>
  <conditionalFormatting sqref="F68:G68">
    <cfRule type="cellIs" dxfId="8336" priority="476" operator="lessThan">
      <formula>0</formula>
    </cfRule>
  </conditionalFormatting>
  <conditionalFormatting sqref="F68:G68">
    <cfRule type="cellIs" dxfId="8335" priority="475" operator="lessThan">
      <formula>0</formula>
    </cfRule>
  </conditionalFormatting>
  <conditionalFormatting sqref="F68:G68">
    <cfRule type="cellIs" dxfId="8334" priority="474" operator="lessThan">
      <formula>0</formula>
    </cfRule>
  </conditionalFormatting>
  <conditionalFormatting sqref="F68:G68">
    <cfRule type="cellIs" dxfId="8333" priority="469" operator="lessThan">
      <formula>0</formula>
    </cfRule>
  </conditionalFormatting>
  <conditionalFormatting sqref="F68:G68">
    <cfRule type="cellIs" dxfId="8332" priority="468" operator="lessThan">
      <formula>0</formula>
    </cfRule>
  </conditionalFormatting>
  <conditionalFormatting sqref="F68:G68">
    <cfRule type="cellIs" dxfId="8331" priority="466" operator="lessThan">
      <formula>0</formula>
    </cfRule>
  </conditionalFormatting>
  <conditionalFormatting sqref="F68:G68">
    <cfRule type="cellIs" dxfId="8330" priority="467" operator="lessThan">
      <formula>0</formula>
    </cfRule>
  </conditionalFormatting>
  <conditionalFormatting sqref="F68:G68">
    <cfRule type="cellIs" dxfId="8329" priority="465" operator="lessThan">
      <formula>0</formula>
    </cfRule>
  </conditionalFormatting>
  <conditionalFormatting sqref="F70:G70">
    <cfRule type="cellIs" dxfId="8328" priority="325" operator="lessThan">
      <formula>0</formula>
    </cfRule>
  </conditionalFormatting>
  <conditionalFormatting sqref="F70:G70">
    <cfRule type="cellIs" dxfId="8327" priority="324" operator="lessThan">
      <formula>0</formula>
    </cfRule>
  </conditionalFormatting>
  <conditionalFormatting sqref="F70:G70">
    <cfRule type="cellIs" dxfId="8326" priority="323" operator="lessThan">
      <formula>0</formula>
    </cfRule>
  </conditionalFormatting>
  <conditionalFormatting sqref="F70:G70">
    <cfRule type="cellIs" dxfId="8325" priority="322" operator="lessThan">
      <formula>0</formula>
    </cfRule>
  </conditionalFormatting>
  <conditionalFormatting sqref="F72:G72">
    <cfRule type="cellIs" dxfId="8324" priority="197" operator="lessThan">
      <formula>0</formula>
    </cfRule>
  </conditionalFormatting>
  <conditionalFormatting sqref="F72:G72">
    <cfRule type="cellIs" dxfId="8323" priority="196" operator="lessThan">
      <formula>0</formula>
    </cfRule>
  </conditionalFormatting>
  <conditionalFormatting sqref="F72:G72">
    <cfRule type="cellIs" dxfId="8322" priority="195" operator="lessThan">
      <formula>0</formula>
    </cfRule>
  </conditionalFormatting>
  <conditionalFormatting sqref="F72:G72">
    <cfRule type="cellIs" dxfId="8321" priority="194" operator="lessThan">
      <formula>0</formula>
    </cfRule>
  </conditionalFormatting>
  <conditionalFormatting sqref="F74:G74">
    <cfRule type="cellIs" dxfId="8320" priority="129" operator="lessThan">
      <formula>0</formula>
    </cfRule>
  </conditionalFormatting>
  <conditionalFormatting sqref="F74:G74">
    <cfRule type="cellIs" dxfId="8319" priority="128" operator="lessThan">
      <formula>0</formula>
    </cfRule>
  </conditionalFormatting>
  <conditionalFormatting sqref="F74:G74">
    <cfRule type="cellIs" dxfId="8318" priority="127" operator="lessThan">
      <formula>0</formula>
    </cfRule>
  </conditionalFormatting>
  <conditionalFormatting sqref="F74:G74">
    <cfRule type="cellIs" dxfId="8317" priority="125" operator="lessThan">
      <formula>0</formula>
    </cfRule>
  </conditionalFormatting>
  <conditionalFormatting sqref="F74:G74">
    <cfRule type="cellIs" dxfId="8316" priority="126" operator="lessThan">
      <formula>0</formula>
    </cfRule>
  </conditionalFormatting>
  <conditionalFormatting sqref="F74:G74">
    <cfRule type="cellIs" dxfId="8315" priority="124" operator="lessThan">
      <formula>0</formula>
    </cfRule>
  </conditionalFormatting>
  <conditionalFormatting sqref="F74:G74">
    <cfRule type="cellIs" dxfId="8314" priority="123" operator="lessThan">
      <formula>0</formula>
    </cfRule>
  </conditionalFormatting>
  <conditionalFormatting sqref="F74:G74">
    <cfRule type="cellIs" dxfId="8313" priority="122" operator="lessThan">
      <formula>0</formula>
    </cfRule>
  </conditionalFormatting>
  <conditionalFormatting sqref="F74:G74">
    <cfRule type="cellIs" dxfId="8312" priority="121" operator="lessThan">
      <formula>0</formula>
    </cfRule>
  </conditionalFormatting>
  <conditionalFormatting sqref="F74:G74">
    <cfRule type="cellIs" dxfId="8311" priority="120" operator="lessThan">
      <formula>0</formula>
    </cfRule>
  </conditionalFormatting>
  <conditionalFormatting sqref="F74:G74">
    <cfRule type="cellIs" dxfId="8310" priority="119" operator="lessThan">
      <formula>0</formula>
    </cfRule>
  </conditionalFormatting>
  <conditionalFormatting sqref="F74:G74">
    <cfRule type="cellIs" dxfId="8309" priority="116" operator="lessThan">
      <formula>0</formula>
    </cfRule>
  </conditionalFormatting>
  <conditionalFormatting sqref="F74:G74">
    <cfRule type="cellIs" dxfId="8308" priority="115" operator="lessThan">
      <formula>0</formula>
    </cfRule>
  </conditionalFormatting>
  <conditionalFormatting sqref="F74:G74">
    <cfRule type="cellIs" dxfId="8307" priority="118" operator="lessThan">
      <formula>0</formula>
    </cfRule>
  </conditionalFormatting>
  <conditionalFormatting sqref="F74:G74">
    <cfRule type="cellIs" dxfId="8306" priority="117" operator="lessThan">
      <formula>0</formula>
    </cfRule>
  </conditionalFormatting>
  <conditionalFormatting sqref="F74:G74">
    <cfRule type="cellIs" dxfId="8305" priority="114" operator="lessThan">
      <formula>0</formula>
    </cfRule>
  </conditionalFormatting>
  <conditionalFormatting sqref="F74:G74">
    <cfRule type="cellIs" dxfId="8304" priority="113" operator="lessThan">
      <formula>0</formula>
    </cfRule>
  </conditionalFormatting>
  <conditionalFormatting sqref="F74:G74">
    <cfRule type="cellIs" dxfId="8303" priority="112" operator="lessThan">
      <formula>0</formula>
    </cfRule>
  </conditionalFormatting>
  <conditionalFormatting sqref="F74:G74">
    <cfRule type="cellIs" dxfId="8302" priority="111" operator="lessThan">
      <formula>0</formula>
    </cfRule>
  </conditionalFormatting>
  <conditionalFormatting sqref="F74:G74">
    <cfRule type="cellIs" dxfId="8301" priority="110" operator="lessThan">
      <formula>0</formula>
    </cfRule>
  </conditionalFormatting>
  <conditionalFormatting sqref="F74:G74">
    <cfRule type="cellIs" dxfId="8300" priority="109" operator="lessThan">
      <formula>0</formula>
    </cfRule>
  </conditionalFormatting>
  <conditionalFormatting sqref="F74:G74">
    <cfRule type="cellIs" dxfId="8299" priority="108" operator="lessThan">
      <formula>0</formula>
    </cfRule>
  </conditionalFormatting>
  <conditionalFormatting sqref="F74:G74">
    <cfRule type="cellIs" dxfId="8298" priority="89" operator="lessThan">
      <formula>0</formula>
    </cfRule>
  </conditionalFormatting>
  <conditionalFormatting sqref="F74:G74">
    <cfRule type="cellIs" dxfId="8297" priority="87" operator="lessThan">
      <formula>0</formula>
    </cfRule>
  </conditionalFormatting>
  <conditionalFormatting sqref="F74:G74">
    <cfRule type="cellIs" dxfId="8296" priority="88" operator="lessThan">
      <formula>0</formula>
    </cfRule>
  </conditionalFormatting>
  <conditionalFormatting sqref="F74:G74">
    <cfRule type="cellIs" dxfId="8295" priority="86" operator="lessThan">
      <formula>0</formula>
    </cfRule>
  </conditionalFormatting>
  <conditionalFormatting sqref="F74:G74">
    <cfRule type="cellIs" dxfId="8294" priority="80" operator="lessThan">
      <formula>0</formula>
    </cfRule>
  </conditionalFormatting>
  <conditionalFormatting sqref="F74:G74">
    <cfRule type="cellIs" dxfId="8293" priority="78" operator="lessThan">
      <formula>0</formula>
    </cfRule>
  </conditionalFormatting>
  <conditionalFormatting sqref="F74:G74">
    <cfRule type="cellIs" dxfId="8292" priority="79" operator="lessThan">
      <formula>0</formula>
    </cfRule>
  </conditionalFormatting>
  <conditionalFormatting sqref="F74:G74">
    <cfRule type="cellIs" dxfId="8291" priority="77" operator="lessThan">
      <formula>0</formula>
    </cfRule>
  </conditionalFormatting>
  <conditionalFormatting sqref="F74:G74">
    <cfRule type="cellIs" dxfId="8290" priority="76" operator="lessThan">
      <formula>0</formula>
    </cfRule>
  </conditionalFormatting>
  <conditionalFormatting sqref="F74:G74">
    <cfRule type="cellIs" dxfId="8289" priority="75" operator="lessThan">
      <formula>0</formula>
    </cfRule>
  </conditionalFormatting>
  <conditionalFormatting sqref="F74:G74">
    <cfRule type="cellIs" dxfId="8288" priority="73" operator="lessThan">
      <formula>0</formula>
    </cfRule>
  </conditionalFormatting>
  <conditionalFormatting sqref="F74:G74">
    <cfRule type="cellIs" dxfId="8287" priority="74" operator="lessThan">
      <formula>0</formula>
    </cfRule>
  </conditionalFormatting>
  <conditionalFormatting sqref="F74:G74">
    <cfRule type="cellIs" dxfId="8286" priority="72" operator="lessThan">
      <formula>0</formula>
    </cfRule>
  </conditionalFormatting>
  <conditionalFormatting sqref="F74:G74">
    <cfRule type="cellIs" dxfId="8285" priority="71" operator="lessThan">
      <formula>0</formula>
    </cfRule>
  </conditionalFormatting>
  <conditionalFormatting sqref="F74:G74">
    <cfRule type="cellIs" dxfId="8284" priority="69" operator="lessThan">
      <formula>0</formula>
    </cfRule>
  </conditionalFormatting>
  <conditionalFormatting sqref="F74:G74">
    <cfRule type="cellIs" dxfId="8283" priority="70" operator="lessThan">
      <formula>0</formula>
    </cfRule>
  </conditionalFormatting>
  <conditionalFormatting sqref="F74:G74">
    <cfRule type="cellIs" dxfId="8282" priority="68" operator="lessThan">
      <formula>0</formula>
    </cfRule>
  </conditionalFormatting>
  <conditionalFormatting sqref="F74:G74">
    <cfRule type="cellIs" dxfId="8281" priority="67" operator="lessThan">
      <formula>0</formula>
    </cfRule>
  </conditionalFormatting>
  <conditionalFormatting sqref="F74:G74">
    <cfRule type="cellIs" dxfId="8280" priority="66" operator="lessThan">
      <formula>0</formula>
    </cfRule>
  </conditionalFormatting>
  <conditionalFormatting sqref="F74:G74">
    <cfRule type="cellIs" dxfId="8279" priority="107" operator="lessThan">
      <formula>0</formula>
    </cfRule>
  </conditionalFormatting>
  <conditionalFormatting sqref="F74:G74">
    <cfRule type="cellIs" dxfId="8278" priority="106" operator="lessThan">
      <formula>0</formula>
    </cfRule>
  </conditionalFormatting>
  <conditionalFormatting sqref="F74:G74">
    <cfRule type="cellIs" dxfId="8277" priority="105" operator="lessThan">
      <formula>0</formula>
    </cfRule>
  </conditionalFormatting>
  <conditionalFormatting sqref="F74:G74">
    <cfRule type="cellIs" dxfId="8276" priority="104" operator="lessThan">
      <formula>0</formula>
    </cfRule>
  </conditionalFormatting>
  <conditionalFormatting sqref="F74:G74">
    <cfRule type="cellIs" dxfId="8275" priority="103" operator="lessThan">
      <formula>0</formula>
    </cfRule>
  </conditionalFormatting>
  <conditionalFormatting sqref="F74:G74">
    <cfRule type="cellIs" dxfId="8274" priority="102" operator="lessThan">
      <formula>0</formula>
    </cfRule>
  </conditionalFormatting>
  <conditionalFormatting sqref="F74:G74">
    <cfRule type="cellIs" dxfId="8273" priority="101" operator="lessThan">
      <formula>0</formula>
    </cfRule>
  </conditionalFormatting>
  <conditionalFormatting sqref="F74:G74">
    <cfRule type="cellIs" dxfId="8272" priority="98" operator="lessThan">
      <formula>0</formula>
    </cfRule>
  </conditionalFormatting>
  <conditionalFormatting sqref="F74:G74">
    <cfRule type="cellIs" dxfId="8271" priority="97" operator="lessThan">
      <formula>0</formula>
    </cfRule>
  </conditionalFormatting>
  <conditionalFormatting sqref="F74:G74">
    <cfRule type="cellIs" dxfId="8270" priority="100" operator="lessThan">
      <formula>0</formula>
    </cfRule>
  </conditionalFormatting>
  <conditionalFormatting sqref="F74:G74">
    <cfRule type="cellIs" dxfId="8269" priority="99" operator="lessThan">
      <formula>0</formula>
    </cfRule>
  </conditionalFormatting>
  <conditionalFormatting sqref="F74:G74">
    <cfRule type="cellIs" dxfId="8268" priority="96" operator="lessThan">
      <formula>0</formula>
    </cfRule>
  </conditionalFormatting>
  <conditionalFormatting sqref="F74:G74">
    <cfRule type="cellIs" dxfId="8267" priority="95" operator="lessThan">
      <formula>0</formula>
    </cfRule>
  </conditionalFormatting>
  <conditionalFormatting sqref="F74:G74">
    <cfRule type="cellIs" dxfId="8266" priority="94" operator="lessThan">
      <formula>0</formula>
    </cfRule>
  </conditionalFormatting>
  <conditionalFormatting sqref="F74:G74">
    <cfRule type="cellIs" dxfId="8265" priority="93" operator="lessThan">
      <formula>0</formula>
    </cfRule>
  </conditionalFormatting>
  <conditionalFormatting sqref="F74:G74">
    <cfRule type="cellIs" dxfId="8264" priority="92" operator="lessThan">
      <formula>0</formula>
    </cfRule>
  </conditionalFormatting>
  <conditionalFormatting sqref="F74:G74">
    <cfRule type="cellIs" dxfId="8263" priority="91" operator="lessThan">
      <formula>0</formula>
    </cfRule>
  </conditionalFormatting>
  <conditionalFormatting sqref="F74:G74">
    <cfRule type="cellIs" dxfId="8262" priority="90" operator="lessThan">
      <formula>0</formula>
    </cfRule>
  </conditionalFormatting>
  <conditionalFormatting sqref="F74:G74">
    <cfRule type="cellIs" dxfId="8261" priority="85" operator="lessThan">
      <formula>0</formula>
    </cfRule>
  </conditionalFormatting>
  <conditionalFormatting sqref="F74:G74">
    <cfRule type="cellIs" dxfId="8260" priority="84" operator="lessThan">
      <formula>0</formula>
    </cfRule>
  </conditionalFormatting>
  <conditionalFormatting sqref="F74:G74">
    <cfRule type="cellIs" dxfId="8259" priority="82" operator="lessThan">
      <formula>0</formula>
    </cfRule>
  </conditionalFormatting>
  <conditionalFormatting sqref="F74:G74">
    <cfRule type="cellIs" dxfId="8258" priority="83" operator="lessThan">
      <formula>0</formula>
    </cfRule>
  </conditionalFormatting>
  <conditionalFormatting sqref="F74:G74">
    <cfRule type="cellIs" dxfId="8257" priority="81" operator="lessThan">
      <formula>0</formula>
    </cfRule>
  </conditionalFormatting>
  <conditionalFormatting sqref="F50:G51">
    <cfRule type="cellIs" dxfId="8256" priority="65" operator="lessThan">
      <formula>0</formula>
    </cfRule>
  </conditionalFormatting>
  <conditionalFormatting sqref="F50:G51">
    <cfRule type="cellIs" dxfId="8255" priority="64" operator="lessThan">
      <formula>0</formula>
    </cfRule>
  </conditionalFormatting>
  <conditionalFormatting sqref="F50:G51">
    <cfRule type="cellIs" dxfId="8254" priority="63" operator="lessThan">
      <formula>0</formula>
    </cfRule>
  </conditionalFormatting>
  <conditionalFormatting sqref="F50:G51">
    <cfRule type="cellIs" dxfId="8253" priority="61" operator="lessThan">
      <formula>0</formula>
    </cfRule>
  </conditionalFormatting>
  <conditionalFormatting sqref="F50:G51">
    <cfRule type="cellIs" dxfId="8252" priority="62" operator="lessThan">
      <formula>0</formula>
    </cfRule>
  </conditionalFormatting>
  <conditionalFormatting sqref="F50:G51">
    <cfRule type="cellIs" dxfId="8251" priority="60" operator="lessThan">
      <formula>0</formula>
    </cfRule>
  </conditionalFormatting>
  <conditionalFormatting sqref="F50:G51">
    <cfRule type="cellIs" dxfId="8250" priority="59" operator="lessThan">
      <formula>0</formula>
    </cfRule>
  </conditionalFormatting>
  <conditionalFormatting sqref="F50:G51">
    <cfRule type="cellIs" dxfId="8249" priority="58" operator="lessThan">
      <formula>0</formula>
    </cfRule>
  </conditionalFormatting>
  <conditionalFormatting sqref="F50:G51">
    <cfRule type="cellIs" dxfId="8248" priority="57" operator="lessThan">
      <formula>0</formula>
    </cfRule>
  </conditionalFormatting>
  <conditionalFormatting sqref="F50:G51">
    <cfRule type="cellIs" dxfId="8247" priority="56" operator="lessThan">
      <formula>0</formula>
    </cfRule>
  </conditionalFormatting>
  <conditionalFormatting sqref="F50:G51">
    <cfRule type="cellIs" dxfId="8246" priority="55" operator="lessThan">
      <formula>0</formula>
    </cfRule>
  </conditionalFormatting>
  <conditionalFormatting sqref="F50:G51">
    <cfRule type="cellIs" dxfId="8245" priority="52" operator="lessThan">
      <formula>0</formula>
    </cfRule>
  </conditionalFormatting>
  <conditionalFormatting sqref="F50:G51">
    <cfRule type="cellIs" dxfId="8244" priority="51" operator="lessThan">
      <formula>0</formula>
    </cfRule>
  </conditionalFormatting>
  <conditionalFormatting sqref="F50:G51">
    <cfRule type="cellIs" dxfId="8243" priority="54" operator="lessThan">
      <formula>0</formula>
    </cfRule>
  </conditionalFormatting>
  <conditionalFormatting sqref="F50:G51">
    <cfRule type="cellIs" dxfId="8242" priority="53" operator="lessThan">
      <formula>0</formula>
    </cfRule>
  </conditionalFormatting>
  <conditionalFormatting sqref="F50:G51">
    <cfRule type="cellIs" dxfId="8241" priority="50" operator="lessThan">
      <formula>0</formula>
    </cfRule>
  </conditionalFormatting>
  <conditionalFormatting sqref="F50:G51">
    <cfRule type="cellIs" dxfId="8240" priority="49" operator="lessThan">
      <formula>0</formula>
    </cfRule>
  </conditionalFormatting>
  <conditionalFormatting sqref="F50:G51">
    <cfRule type="cellIs" dxfId="8239" priority="48" operator="lessThan">
      <formula>0</formula>
    </cfRule>
  </conditionalFormatting>
  <conditionalFormatting sqref="F50:G51">
    <cfRule type="cellIs" dxfId="8238" priority="47" operator="lessThan">
      <formula>0</formula>
    </cfRule>
  </conditionalFormatting>
  <conditionalFormatting sqref="F50:G51">
    <cfRule type="cellIs" dxfId="8237" priority="46" operator="lessThan">
      <formula>0</formula>
    </cfRule>
  </conditionalFormatting>
  <conditionalFormatting sqref="F50:G51">
    <cfRule type="cellIs" dxfId="8236" priority="45" operator="lessThan">
      <formula>0</formula>
    </cfRule>
  </conditionalFormatting>
  <conditionalFormatting sqref="F50:G51">
    <cfRule type="cellIs" dxfId="8235" priority="44" operator="lessThan">
      <formula>0</formula>
    </cfRule>
  </conditionalFormatting>
  <conditionalFormatting sqref="F50:G51">
    <cfRule type="cellIs" dxfId="8234" priority="25" operator="lessThan">
      <formula>0</formula>
    </cfRule>
  </conditionalFormatting>
  <conditionalFormatting sqref="F50:G51">
    <cfRule type="cellIs" dxfId="8233" priority="23" operator="lessThan">
      <formula>0</formula>
    </cfRule>
  </conditionalFormatting>
  <conditionalFormatting sqref="F50:G51">
    <cfRule type="cellIs" dxfId="8232" priority="24" operator="lessThan">
      <formula>0</formula>
    </cfRule>
  </conditionalFormatting>
  <conditionalFormatting sqref="F50:G51">
    <cfRule type="cellIs" dxfId="8231" priority="22" operator="lessThan">
      <formula>0</formula>
    </cfRule>
  </conditionalFormatting>
  <conditionalFormatting sqref="F50:G51">
    <cfRule type="cellIs" dxfId="8230" priority="16" operator="lessThan">
      <formula>0</formula>
    </cfRule>
  </conditionalFormatting>
  <conditionalFormatting sqref="F50:G51">
    <cfRule type="cellIs" dxfId="8229" priority="14" operator="lessThan">
      <formula>0</formula>
    </cfRule>
  </conditionalFormatting>
  <conditionalFormatting sqref="F50:G51">
    <cfRule type="cellIs" dxfId="8228" priority="15" operator="lessThan">
      <formula>0</formula>
    </cfRule>
  </conditionalFormatting>
  <conditionalFormatting sqref="F50:G51">
    <cfRule type="cellIs" dxfId="8227" priority="13" operator="lessThan">
      <formula>0</formula>
    </cfRule>
  </conditionalFormatting>
  <conditionalFormatting sqref="F50:G51">
    <cfRule type="cellIs" dxfId="8226" priority="12" operator="lessThan">
      <formula>0</formula>
    </cfRule>
  </conditionalFormatting>
  <conditionalFormatting sqref="F50:G51">
    <cfRule type="cellIs" dxfId="8225" priority="11" operator="lessThan">
      <formula>0</formula>
    </cfRule>
  </conditionalFormatting>
  <conditionalFormatting sqref="F50:G51">
    <cfRule type="cellIs" dxfId="8224" priority="9" operator="lessThan">
      <formula>0</formula>
    </cfRule>
  </conditionalFormatting>
  <conditionalFormatting sqref="F50:G51">
    <cfRule type="cellIs" dxfId="8223" priority="10" operator="lessThan">
      <formula>0</formula>
    </cfRule>
  </conditionalFormatting>
  <conditionalFormatting sqref="F50:G51">
    <cfRule type="cellIs" dxfId="8222" priority="8" operator="lessThan">
      <formula>0</formula>
    </cfRule>
  </conditionalFormatting>
  <conditionalFormatting sqref="F50:G51">
    <cfRule type="cellIs" dxfId="8221" priority="7" operator="lessThan">
      <formula>0</formula>
    </cfRule>
  </conditionalFormatting>
  <conditionalFormatting sqref="F50:G51">
    <cfRule type="cellIs" dxfId="8220" priority="5" operator="lessThan">
      <formula>0</formula>
    </cfRule>
  </conditionalFormatting>
  <conditionalFormatting sqref="F50:G51">
    <cfRule type="cellIs" dxfId="8219" priority="6" operator="lessThan">
      <formula>0</formula>
    </cfRule>
  </conditionalFormatting>
  <conditionalFormatting sqref="F50:G51">
    <cfRule type="cellIs" dxfId="8218" priority="4" operator="lessThan">
      <formula>0</formula>
    </cfRule>
  </conditionalFormatting>
  <conditionalFormatting sqref="F50:G51">
    <cfRule type="cellIs" dxfId="8217" priority="3" operator="lessThan">
      <formula>0</formula>
    </cfRule>
  </conditionalFormatting>
  <conditionalFormatting sqref="F50:G51">
    <cfRule type="cellIs" dxfId="8216" priority="2" operator="lessThan">
      <formula>0</formula>
    </cfRule>
  </conditionalFormatting>
  <conditionalFormatting sqref="F50:G51">
    <cfRule type="cellIs" dxfId="8215" priority="43" operator="lessThan">
      <formula>0</formula>
    </cfRule>
  </conditionalFormatting>
  <conditionalFormatting sqref="F50:G51">
    <cfRule type="cellIs" dxfId="8214" priority="42" operator="lessThan">
      <formula>0</formula>
    </cfRule>
  </conditionalFormatting>
  <conditionalFormatting sqref="F50:G51">
    <cfRule type="cellIs" dxfId="8213" priority="41" operator="lessThan">
      <formula>0</formula>
    </cfRule>
  </conditionalFormatting>
  <conditionalFormatting sqref="F50:G51">
    <cfRule type="cellIs" dxfId="8212" priority="40" operator="lessThan">
      <formula>0</formula>
    </cfRule>
  </conditionalFormatting>
  <conditionalFormatting sqref="F50:G51">
    <cfRule type="cellIs" dxfId="8211" priority="39" operator="lessThan">
      <formula>0</formula>
    </cfRule>
  </conditionalFormatting>
  <conditionalFormatting sqref="F50:G51">
    <cfRule type="cellIs" dxfId="8210" priority="38" operator="lessThan">
      <formula>0</formula>
    </cfRule>
  </conditionalFormatting>
  <conditionalFormatting sqref="F50:G51">
    <cfRule type="cellIs" dxfId="8209" priority="37" operator="lessThan">
      <formula>0</formula>
    </cfRule>
  </conditionalFormatting>
  <conditionalFormatting sqref="F50:G51">
    <cfRule type="cellIs" dxfId="8208" priority="34" operator="lessThan">
      <formula>0</formula>
    </cfRule>
  </conditionalFormatting>
  <conditionalFormatting sqref="F50:G51">
    <cfRule type="cellIs" dxfId="8207" priority="33" operator="lessThan">
      <formula>0</formula>
    </cfRule>
  </conditionalFormatting>
  <conditionalFormatting sqref="F50:G51">
    <cfRule type="cellIs" dxfId="8206" priority="36" operator="lessThan">
      <formula>0</formula>
    </cfRule>
  </conditionalFormatting>
  <conditionalFormatting sqref="F50:G51">
    <cfRule type="cellIs" dxfId="8205" priority="35" operator="lessThan">
      <formula>0</formula>
    </cfRule>
  </conditionalFormatting>
  <conditionalFormatting sqref="F50:G51">
    <cfRule type="cellIs" dxfId="8204" priority="32" operator="lessThan">
      <formula>0</formula>
    </cfRule>
  </conditionalFormatting>
  <conditionalFormatting sqref="F50:G51">
    <cfRule type="cellIs" dxfId="8203" priority="31" operator="lessThan">
      <formula>0</formula>
    </cfRule>
  </conditionalFormatting>
  <conditionalFormatting sqref="F50:G51">
    <cfRule type="cellIs" dxfId="8202" priority="30" operator="lessThan">
      <formula>0</formula>
    </cfRule>
  </conditionalFormatting>
  <conditionalFormatting sqref="F50:G51">
    <cfRule type="cellIs" dxfId="8201" priority="29" operator="lessThan">
      <formula>0</formula>
    </cfRule>
  </conditionalFormatting>
  <conditionalFormatting sqref="F50:G51">
    <cfRule type="cellIs" dxfId="8200" priority="28" operator="lessThan">
      <formula>0</formula>
    </cfRule>
  </conditionalFormatting>
  <conditionalFormatting sqref="F50:G51">
    <cfRule type="cellIs" dxfId="8199" priority="27" operator="lessThan">
      <formula>0</formula>
    </cfRule>
  </conditionalFormatting>
  <conditionalFormatting sqref="F50:G51">
    <cfRule type="cellIs" dxfId="8198" priority="26" operator="lessThan">
      <formula>0</formula>
    </cfRule>
  </conditionalFormatting>
  <conditionalFormatting sqref="F50:G51">
    <cfRule type="cellIs" dxfId="8197" priority="21" operator="lessThan">
      <formula>0</formula>
    </cfRule>
  </conditionalFormatting>
  <conditionalFormatting sqref="F50:G51">
    <cfRule type="cellIs" dxfId="8196" priority="20" operator="lessThan">
      <formula>0</formula>
    </cfRule>
  </conditionalFormatting>
  <conditionalFormatting sqref="F50:G51">
    <cfRule type="cellIs" dxfId="8195" priority="18" operator="lessThan">
      <formula>0</formula>
    </cfRule>
  </conditionalFormatting>
  <conditionalFormatting sqref="F50:G51">
    <cfRule type="cellIs" dxfId="8194" priority="19" operator="lessThan">
      <formula>0</formula>
    </cfRule>
  </conditionalFormatting>
  <conditionalFormatting sqref="F50:G51">
    <cfRule type="cellIs" dxfId="8193" priority="17" operator="lessThan">
      <formula>0</formula>
    </cfRule>
  </conditionalFormatting>
  <conditionalFormatting sqref="C38:D38">
    <cfRule type="cellIs" dxfId="8192" priority="1"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topLeftCell="A2" workbookViewId="0">
      <selection activeCell="C81" sqref="C81"/>
    </sheetView>
  </sheetViews>
  <sheetFormatPr baseColWidth="10" defaultColWidth="11.42578125" defaultRowHeight="15" x14ac:dyDescent="0.25"/>
  <cols>
    <col min="2" max="2" width="15.7109375" customWidth="1"/>
  </cols>
  <sheetData>
    <row r="1" spans="1:3" x14ac:dyDescent="0.25">
      <c r="A1" s="38" t="s">
        <v>0</v>
      </c>
      <c r="B1" s="35"/>
      <c r="C1" s="1"/>
    </row>
    <row r="2" spans="1:3" x14ac:dyDescent="0.25">
      <c r="A2" s="36">
        <v>42736</v>
      </c>
      <c r="B2" s="37">
        <v>-2.1000000000000001E-2</v>
      </c>
    </row>
    <row r="3" spans="1:3" x14ac:dyDescent="0.25">
      <c r="A3" s="36">
        <v>42767</v>
      </c>
      <c r="B3" s="37">
        <v>-4.4999999999999998E-2</v>
      </c>
    </row>
    <row r="4" spans="1:3" x14ac:dyDescent="0.25">
      <c r="A4" s="36">
        <v>42795</v>
      </c>
      <c r="B4" s="37">
        <v>1.2999999999999999E-2</v>
      </c>
    </row>
    <row r="5" spans="1:3" x14ac:dyDescent="0.25">
      <c r="A5" s="36">
        <v>42826</v>
      </c>
      <c r="B5" s="37">
        <v>-4.7E-2</v>
      </c>
    </row>
    <row r="6" spans="1:3" x14ac:dyDescent="0.25">
      <c r="A6" s="36">
        <v>42856</v>
      </c>
      <c r="B6" s="37">
        <v>0</v>
      </c>
    </row>
    <row r="7" spans="1:3" x14ac:dyDescent="0.25">
      <c r="A7" s="36">
        <v>42887</v>
      </c>
      <c r="B7" s="37">
        <v>-0.01</v>
      </c>
    </row>
    <row r="8" spans="1:3" x14ac:dyDescent="0.25">
      <c r="A8" s="36">
        <v>42917</v>
      </c>
      <c r="B8" s="37">
        <v>4.3999999999999997E-2</v>
      </c>
    </row>
    <row r="9" spans="1:3" x14ac:dyDescent="0.25">
      <c r="A9" s="36">
        <v>42948</v>
      </c>
      <c r="B9" s="37">
        <v>-1.4999999999999999E-2</v>
      </c>
    </row>
    <row r="10" spans="1:3" x14ac:dyDescent="0.25">
      <c r="A10" s="36">
        <v>42979</v>
      </c>
      <c r="B10" s="37">
        <v>-1.4999999999999999E-2</v>
      </c>
    </row>
    <row r="11" spans="1:3" x14ac:dyDescent="0.25">
      <c r="A11" s="36">
        <v>43009</v>
      </c>
      <c r="B11" s="37">
        <v>8.0000000000000002E-3</v>
      </c>
    </row>
    <row r="12" spans="1:3" x14ac:dyDescent="0.25">
      <c r="A12" s="36">
        <v>43040</v>
      </c>
      <c r="B12" s="37">
        <v>8.0000000000000002E-3</v>
      </c>
    </row>
    <row r="13" spans="1:3" x14ac:dyDescent="0.25">
      <c r="A13" s="36">
        <v>43070</v>
      </c>
      <c r="B13" s="37">
        <v>7.0000000000000001E-3</v>
      </c>
    </row>
    <row r="14" spans="1:3" x14ac:dyDescent="0.25">
      <c r="A14" s="36">
        <v>43101</v>
      </c>
      <c r="B14" s="37">
        <v>3.0000000000000001E-3</v>
      </c>
    </row>
    <row r="15" spans="1:3" x14ac:dyDescent="0.25">
      <c r="A15" s="36">
        <v>43132</v>
      </c>
      <c r="B15" s="37">
        <v>-1E-3</v>
      </c>
    </row>
    <row r="16" spans="1:3" x14ac:dyDescent="0.25">
      <c r="A16" s="36">
        <v>43160</v>
      </c>
      <c r="B16" s="37">
        <v>1E-3</v>
      </c>
    </row>
    <row r="17" spans="1:2" x14ac:dyDescent="0.25">
      <c r="A17" s="36">
        <v>43191</v>
      </c>
      <c r="B17" s="37">
        <v>6.7000000000000004E-2</v>
      </c>
    </row>
    <row r="18" spans="1:2" x14ac:dyDescent="0.25">
      <c r="A18" s="36">
        <v>43221</v>
      </c>
      <c r="B18" s="37">
        <v>0.02</v>
      </c>
    </row>
    <row r="19" spans="1:2" x14ac:dyDescent="0.25">
      <c r="A19" s="36">
        <v>43252</v>
      </c>
      <c r="B19" s="37">
        <v>1.9E-2</v>
      </c>
    </row>
    <row r="20" spans="1:2" x14ac:dyDescent="0.25">
      <c r="A20" s="36">
        <v>43282</v>
      </c>
      <c r="B20" s="37">
        <v>2.5999999999999999E-2</v>
      </c>
    </row>
    <row r="21" spans="1:2" x14ac:dyDescent="0.25">
      <c r="A21" s="36">
        <v>43313</v>
      </c>
      <c r="B21" s="37">
        <v>3.3000000000000002E-2</v>
      </c>
    </row>
    <row r="22" spans="1:2" x14ac:dyDescent="0.25">
      <c r="A22" s="36">
        <v>43344</v>
      </c>
      <c r="B22" s="37">
        <v>2.1999999999999999E-2</v>
      </c>
    </row>
    <row r="23" spans="1:2" x14ac:dyDescent="0.25">
      <c r="A23" s="36">
        <v>43374</v>
      </c>
      <c r="B23" s="37">
        <v>0.02</v>
      </c>
    </row>
    <row r="24" spans="1:2" x14ac:dyDescent="0.25">
      <c r="A24" s="36">
        <v>43405</v>
      </c>
      <c r="B24" s="37">
        <v>3.9E-2</v>
      </c>
    </row>
    <row r="25" spans="1:2" x14ac:dyDescent="0.25">
      <c r="A25" s="36">
        <v>43435</v>
      </c>
      <c r="B25" s="37">
        <v>3.0000000000000001E-3</v>
      </c>
    </row>
    <row r="26" spans="1:2" x14ac:dyDescent="0.25">
      <c r="A26" s="36">
        <v>43466</v>
      </c>
      <c r="B26" s="37">
        <v>2.7E-2</v>
      </c>
    </row>
    <row r="27" spans="1:2" x14ac:dyDescent="0.25">
      <c r="A27" s="36">
        <v>43497</v>
      </c>
      <c r="B27" s="37">
        <v>3.2000000000000001E-2</v>
      </c>
    </row>
    <row r="28" spans="1:2" x14ac:dyDescent="0.25">
      <c r="A28" s="36">
        <v>43525</v>
      </c>
      <c r="B28" s="37">
        <v>3.1E-2</v>
      </c>
    </row>
    <row r="29" spans="1:2" x14ac:dyDescent="0.25">
      <c r="A29" s="36">
        <v>43556</v>
      </c>
      <c r="B29" s="37">
        <v>2E-3</v>
      </c>
    </row>
    <row r="30" spans="1:2" x14ac:dyDescent="0.25">
      <c r="A30" s="36">
        <v>43586</v>
      </c>
      <c r="B30" s="37">
        <v>2.1999999999999999E-2</v>
      </c>
    </row>
    <row r="31" spans="1:2" x14ac:dyDescent="0.25">
      <c r="A31" s="36">
        <v>43617</v>
      </c>
      <c r="B31" s="37">
        <v>-1E-3</v>
      </c>
    </row>
    <row r="32" spans="1:2" x14ac:dyDescent="0.25">
      <c r="A32" s="36">
        <v>43647</v>
      </c>
      <c r="B32" s="37">
        <v>3.1E-2</v>
      </c>
    </row>
    <row r="33" spans="1:2" x14ac:dyDescent="0.25">
      <c r="A33" s="36">
        <v>43678</v>
      </c>
      <c r="B33" s="37">
        <v>5.0000000000000001E-3</v>
      </c>
    </row>
    <row r="34" spans="1:2" x14ac:dyDescent="0.25">
      <c r="A34" s="36">
        <v>43709</v>
      </c>
      <c r="B34" s="37">
        <v>6.0000000000000001E-3</v>
      </c>
    </row>
    <row r="35" spans="1:2" x14ac:dyDescent="0.25">
      <c r="A35" s="36">
        <v>43739</v>
      </c>
      <c r="B35" s="37">
        <v>3.1E-2</v>
      </c>
    </row>
    <row r="36" spans="1:2" x14ac:dyDescent="0.25">
      <c r="A36" s="36">
        <v>43770</v>
      </c>
      <c r="B36" s="37">
        <v>-2E-3</v>
      </c>
    </row>
    <row r="37" spans="1:2" x14ac:dyDescent="0.25">
      <c r="A37" s="36">
        <v>43800</v>
      </c>
      <c r="B37" s="37">
        <v>2.3E-2</v>
      </c>
    </row>
    <row r="38" spans="1:2" x14ac:dyDescent="0.25">
      <c r="A38" s="36">
        <v>43831</v>
      </c>
      <c r="B38" s="37">
        <v>1.9E-2</v>
      </c>
    </row>
    <row r="39" spans="1:2" x14ac:dyDescent="0.25">
      <c r="A39" s="36">
        <v>43862</v>
      </c>
      <c r="B39" s="37">
        <v>4.9000000000000002E-2</v>
      </c>
    </row>
    <row r="40" spans="1:2" x14ac:dyDescent="0.25">
      <c r="A40" s="36">
        <v>43891</v>
      </c>
      <c r="B40" s="37">
        <v>-7.6999999999999999E-2</v>
      </c>
    </row>
    <row r="41" spans="1:2" x14ac:dyDescent="0.25">
      <c r="A41" s="36">
        <v>43922</v>
      </c>
      <c r="B41" s="37">
        <v>-0.29599999999999999</v>
      </c>
    </row>
    <row r="42" spans="1:2" x14ac:dyDescent="0.25">
      <c r="A42" s="36">
        <v>43952</v>
      </c>
      <c r="B42" s="37">
        <v>-0.22899999999999998</v>
      </c>
    </row>
    <row r="43" spans="1:2" x14ac:dyDescent="0.25">
      <c r="A43" s="36">
        <v>43983</v>
      </c>
      <c r="B43" s="37">
        <v>-0.124</v>
      </c>
    </row>
    <row r="44" spans="1:2" x14ac:dyDescent="0.25">
      <c r="A44" s="36">
        <v>44013</v>
      </c>
      <c r="B44" s="37">
        <v>-0.108</v>
      </c>
    </row>
    <row r="45" spans="1:2" x14ac:dyDescent="0.25">
      <c r="A45" s="36">
        <v>44044</v>
      </c>
      <c r="B45" s="37">
        <v>-0.122</v>
      </c>
    </row>
    <row r="46" spans="1:2" x14ac:dyDescent="0.25">
      <c r="A46" s="36">
        <v>44075</v>
      </c>
      <c r="B46" s="37">
        <v>-8.5999999999999993E-2</v>
      </c>
    </row>
    <row r="47" spans="1:2" x14ac:dyDescent="0.25">
      <c r="A47" s="36">
        <v>44105</v>
      </c>
      <c r="B47" s="37">
        <v>-0.08</v>
      </c>
    </row>
    <row r="48" spans="1:2" x14ac:dyDescent="0.25">
      <c r="A48" s="36">
        <v>44136</v>
      </c>
      <c r="B48" s="37">
        <v>-7.0999999999999994E-2</v>
      </c>
    </row>
    <row r="49" spans="1:2" x14ac:dyDescent="0.25">
      <c r="A49" s="36">
        <v>44166</v>
      </c>
      <c r="B49" s="37">
        <v>-5.4000000000000006E-2</v>
      </c>
    </row>
    <row r="50" spans="1:2" x14ac:dyDescent="0.25">
      <c r="A50" s="36">
        <v>44197</v>
      </c>
      <c r="B50" s="37">
        <v>-6.4000000000000001E-2</v>
      </c>
    </row>
    <row r="51" spans="1:2" x14ac:dyDescent="0.25">
      <c r="A51" s="36">
        <v>44228</v>
      </c>
      <c r="B51" s="37">
        <v>-6.2E-2</v>
      </c>
    </row>
    <row r="52" spans="1:2" x14ac:dyDescent="0.25">
      <c r="A52" s="36">
        <v>44256</v>
      </c>
      <c r="B52" s="37">
        <v>9.0999999999999998E-2</v>
      </c>
    </row>
    <row r="53" spans="1:2" x14ac:dyDescent="0.25">
      <c r="A53" s="36">
        <v>44287</v>
      </c>
      <c r="B53" s="37">
        <v>0.39600000000000002</v>
      </c>
    </row>
    <row r="54" spans="1:2" x14ac:dyDescent="0.25">
      <c r="A54" s="36">
        <v>44317</v>
      </c>
      <c r="B54" s="37">
        <v>6.4000000000000001E-2</v>
      </c>
    </row>
    <row r="55" spans="1:2" x14ac:dyDescent="0.25">
      <c r="A55" s="36">
        <v>44348</v>
      </c>
      <c r="B55" s="37">
        <v>0.13800000000000001</v>
      </c>
    </row>
    <row r="56" spans="1:2" x14ac:dyDescent="0.25">
      <c r="A56" s="36">
        <v>44378</v>
      </c>
      <c r="B56" s="37">
        <v>0.13500000000000001</v>
      </c>
    </row>
    <row r="57" spans="1:2" x14ac:dyDescent="0.25">
      <c r="A57" s="36">
        <v>44409</v>
      </c>
      <c r="B57" s="37">
        <v>0.155</v>
      </c>
    </row>
    <row r="58" spans="1:2" x14ac:dyDescent="0.25">
      <c r="A58" s="36">
        <v>44440</v>
      </c>
      <c r="B58" s="37">
        <v>0.13700000000000001</v>
      </c>
    </row>
    <row r="59" spans="1:2" x14ac:dyDescent="0.25">
      <c r="A59" s="36">
        <v>44470</v>
      </c>
      <c r="B59" s="37">
        <v>9.6000000000000002E-2</v>
      </c>
    </row>
    <row r="60" spans="1:2" x14ac:dyDescent="0.25">
      <c r="A60" s="36">
        <v>44501</v>
      </c>
      <c r="B60" s="37">
        <v>0.125</v>
      </c>
    </row>
    <row r="61" spans="1:2" x14ac:dyDescent="0.25">
      <c r="A61" s="36">
        <v>44531</v>
      </c>
      <c r="B61" s="37">
        <v>0.105</v>
      </c>
    </row>
    <row r="62" spans="1:2" x14ac:dyDescent="0.25">
      <c r="A62" s="36">
        <v>44562</v>
      </c>
      <c r="B62" s="37">
        <v>0.10300000000000001</v>
      </c>
    </row>
    <row r="63" spans="1:2" x14ac:dyDescent="0.25">
      <c r="A63" s="36">
        <v>44593</v>
      </c>
      <c r="B63" s="37">
        <v>7.4999999999999997E-2</v>
      </c>
    </row>
    <row r="64" spans="1:2" x14ac:dyDescent="0.25">
      <c r="A64" s="36">
        <v>44621</v>
      </c>
      <c r="B64" s="37">
        <v>8.3000000000000004E-2</v>
      </c>
    </row>
    <row r="65" spans="1:3" x14ac:dyDescent="0.25">
      <c r="A65" s="36">
        <v>44652</v>
      </c>
      <c r="B65" s="37">
        <v>9.0999999999999998E-2</v>
      </c>
    </row>
    <row r="66" spans="1:3" x14ac:dyDescent="0.25">
      <c r="A66" s="36">
        <v>44682</v>
      </c>
      <c r="B66" s="37">
        <v>0.29899999999999999</v>
      </c>
      <c r="C66" s="493"/>
    </row>
    <row r="67" spans="1:3" x14ac:dyDescent="0.25">
      <c r="A67" s="36">
        <v>44713</v>
      </c>
      <c r="B67" s="37">
        <v>8.8000000000000009E-2</v>
      </c>
    </row>
    <row r="68" spans="1:3" x14ac:dyDescent="0.25">
      <c r="A68" s="36">
        <v>44743</v>
      </c>
      <c r="B68" s="37">
        <v>4.2999999999999997E-2</v>
      </c>
    </row>
    <row r="69" spans="1:3" x14ac:dyDescent="0.25">
      <c r="A69" s="36">
        <v>44774</v>
      </c>
      <c r="B69" s="37">
        <v>7.0999999999999994E-2</v>
      </c>
      <c r="C69" s="137"/>
    </row>
    <row r="70" spans="1:3" x14ac:dyDescent="0.25">
      <c r="A70" s="36">
        <v>44805</v>
      </c>
      <c r="B70" s="37">
        <v>4.4000000000000004E-2</v>
      </c>
      <c r="C70" s="493"/>
    </row>
    <row r="71" spans="1:3" x14ac:dyDescent="0.25">
      <c r="A71" s="36">
        <v>44835</v>
      </c>
      <c r="B71" s="37">
        <v>3.3000000000000002E-2</v>
      </c>
    </row>
    <row r="72" spans="1:3" x14ac:dyDescent="0.25">
      <c r="A72" s="36">
        <v>44866</v>
      </c>
      <c r="B72" s="37">
        <v>2.5000000000000001E-2</v>
      </c>
    </row>
    <row r="73" spans="1:3" x14ac:dyDescent="0.25">
      <c r="A73" s="36">
        <v>44896</v>
      </c>
      <c r="B73" s="37">
        <v>7.0000000000000001E-3</v>
      </c>
    </row>
    <row r="74" spans="1:3" x14ac:dyDescent="0.25">
      <c r="A74" s="36">
        <v>44927</v>
      </c>
      <c r="B74" s="37">
        <v>8.0000000000000002E-3</v>
      </c>
    </row>
    <row r="75" spans="1:3" x14ac:dyDescent="0.25">
      <c r="A75" s="36">
        <v>44958</v>
      </c>
      <c r="B75" s="37">
        <v>8.0000000000000002E-3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0"/>
  <sheetViews>
    <sheetView showGridLines="0" topLeftCell="A2" zoomScale="80" zoomScaleNormal="80" workbookViewId="0">
      <selection activeCell="B4" sqref="B4"/>
    </sheetView>
  </sheetViews>
  <sheetFormatPr baseColWidth="10" defaultColWidth="11.42578125" defaultRowHeight="14.25" x14ac:dyDescent="0.2"/>
  <cols>
    <col min="1" max="1" width="1.28515625" style="217" customWidth="1"/>
    <col min="2" max="2" width="28.7109375" style="217" customWidth="1"/>
    <col min="3" max="4" width="18.5703125" style="217" customWidth="1"/>
    <col min="5" max="5" width="14.7109375" style="217" customWidth="1"/>
    <col min="6" max="6" width="18.42578125" style="217" customWidth="1"/>
    <col min="7" max="7" width="20.140625" style="217" customWidth="1"/>
    <col min="8" max="8" width="14.5703125" style="217" customWidth="1"/>
    <col min="9" max="9" width="13.7109375" style="217" customWidth="1"/>
    <col min="10" max="10" width="11.42578125" style="217"/>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608" t="s">
        <v>76</v>
      </c>
      <c r="B2" s="608"/>
      <c r="C2" s="608"/>
      <c r="D2" s="608"/>
      <c r="E2" s="608"/>
      <c r="F2" s="608"/>
      <c r="G2" s="608"/>
      <c r="H2" s="608"/>
      <c r="I2" s="608"/>
      <c r="J2" s="608"/>
      <c r="K2" s="608"/>
      <c r="L2" s="608"/>
      <c r="M2" s="608"/>
      <c r="N2" s="608"/>
      <c r="O2" s="608"/>
      <c r="P2" s="608"/>
      <c r="Q2" s="218"/>
    </row>
    <row r="3" spans="1:17" ht="15" customHeight="1" x14ac:dyDescent="0.2">
      <c r="A3" s="608"/>
      <c r="B3" s="608"/>
      <c r="C3" s="608"/>
      <c r="D3" s="608"/>
      <c r="E3" s="608"/>
      <c r="F3" s="608"/>
      <c r="G3" s="608"/>
      <c r="H3" s="608"/>
      <c r="I3" s="608"/>
      <c r="J3" s="608"/>
      <c r="K3" s="608"/>
      <c r="L3" s="608"/>
      <c r="M3" s="608"/>
      <c r="N3" s="608"/>
      <c r="O3" s="608"/>
      <c r="P3" s="608"/>
      <c r="Q3" s="218"/>
    </row>
    <row r="4" spans="1:17" x14ac:dyDescent="0.2">
      <c r="B4" s="219"/>
      <c r="L4" s="428" t="s">
        <v>4</v>
      </c>
      <c r="M4" s="428"/>
      <c r="N4" s="428" t="s">
        <v>988</v>
      </c>
    </row>
    <row r="5" spans="1:17" x14ac:dyDescent="0.2">
      <c r="O5" s="220"/>
    </row>
    <row r="6" spans="1:17" ht="15" customHeight="1" x14ac:dyDescent="0.2">
      <c r="L6" s="609" t="s">
        <v>1010</v>
      </c>
      <c r="M6" s="609"/>
      <c r="N6" s="609"/>
      <c r="O6" s="609"/>
      <c r="P6" s="609"/>
    </row>
    <row r="7" spans="1:17" ht="15" customHeight="1" x14ac:dyDescent="0.2">
      <c r="L7" s="609"/>
      <c r="M7" s="609"/>
      <c r="N7" s="609"/>
      <c r="O7" s="609"/>
      <c r="P7" s="609"/>
    </row>
    <row r="8" spans="1:17" ht="18.75" customHeight="1" x14ac:dyDescent="0.2">
      <c r="B8" s="222"/>
      <c r="C8" s="222"/>
      <c r="D8" s="222"/>
      <c r="E8" s="222"/>
      <c r="F8" s="222"/>
      <c r="G8" s="222"/>
      <c r="H8" s="222"/>
      <c r="I8" s="222"/>
      <c r="J8" s="222"/>
      <c r="L8" s="609"/>
      <c r="M8" s="609"/>
      <c r="N8" s="609"/>
      <c r="O8" s="609"/>
      <c r="P8" s="609"/>
    </row>
    <row r="9" spans="1:17" ht="18.75" customHeight="1" x14ac:dyDescent="0.2">
      <c r="B9" s="222"/>
      <c r="C9" s="222"/>
      <c r="D9" s="222"/>
      <c r="E9" s="222"/>
      <c r="F9" s="222"/>
      <c r="G9" s="222"/>
      <c r="H9" s="222"/>
      <c r="I9" s="222"/>
      <c r="J9" s="222"/>
      <c r="L9" s="609"/>
      <c r="M9" s="609"/>
      <c r="N9" s="609"/>
      <c r="O9" s="609"/>
      <c r="P9" s="609"/>
    </row>
    <row r="10" spans="1:17" ht="15" customHeight="1" x14ac:dyDescent="0.2">
      <c r="B10" s="222"/>
      <c r="C10" s="222"/>
      <c r="D10" s="222"/>
      <c r="E10" s="222"/>
      <c r="F10" s="222"/>
      <c r="G10" s="222"/>
      <c r="H10" s="222"/>
      <c r="I10" s="222"/>
      <c r="J10" s="222"/>
      <c r="L10" s="609"/>
      <c r="M10" s="609"/>
      <c r="N10" s="609"/>
      <c r="O10" s="609"/>
      <c r="P10" s="609"/>
    </row>
    <row r="11" spans="1:17" ht="15" customHeight="1" x14ac:dyDescent="0.2">
      <c r="B11" s="222"/>
      <c r="L11" s="609"/>
      <c r="M11" s="609"/>
      <c r="N11" s="609"/>
      <c r="O11" s="609"/>
      <c r="P11" s="609"/>
    </row>
    <row r="12" spans="1:17" ht="47.25" customHeight="1" x14ac:dyDescent="0.2">
      <c r="B12" s="222"/>
      <c r="L12" s="609"/>
      <c r="M12" s="609"/>
      <c r="N12" s="609"/>
      <c r="O12" s="609"/>
      <c r="P12" s="609"/>
    </row>
    <row r="13" spans="1:17" ht="15" customHeight="1" x14ac:dyDescent="0.2">
      <c r="B13" s="222"/>
      <c r="L13" s="609"/>
      <c r="M13" s="609"/>
      <c r="N13" s="609"/>
      <c r="O13" s="609"/>
      <c r="P13" s="609"/>
    </row>
    <row r="14" spans="1:17" ht="15" customHeight="1" x14ac:dyDescent="0.2">
      <c r="B14" s="222"/>
      <c r="L14" s="609"/>
      <c r="M14" s="609"/>
      <c r="N14" s="609"/>
      <c r="O14" s="609"/>
      <c r="P14" s="609"/>
    </row>
    <row r="15" spans="1:17" ht="15" customHeight="1" x14ac:dyDescent="0.2">
      <c r="B15" s="222"/>
      <c r="L15" s="609"/>
      <c r="M15" s="609"/>
      <c r="N15" s="609"/>
      <c r="O15" s="609"/>
      <c r="P15" s="609"/>
    </row>
    <row r="16" spans="1:17" ht="15" customHeight="1" x14ac:dyDescent="0.2">
      <c r="B16" s="222"/>
      <c r="L16" s="609"/>
      <c r="M16" s="609"/>
      <c r="N16" s="609"/>
      <c r="O16" s="609"/>
      <c r="P16" s="609"/>
    </row>
    <row r="17" spans="2:17" ht="15" customHeight="1" x14ac:dyDescent="0.2">
      <c r="B17" s="222"/>
      <c r="L17" s="609"/>
      <c r="M17" s="609"/>
      <c r="N17" s="609"/>
      <c r="O17" s="609"/>
      <c r="P17" s="609"/>
    </row>
    <row r="18" spans="2:17" ht="15" customHeight="1" x14ac:dyDescent="0.2">
      <c r="B18" s="222"/>
      <c r="L18" s="609"/>
      <c r="M18" s="609"/>
      <c r="N18" s="609"/>
      <c r="O18" s="609"/>
      <c r="P18" s="609"/>
    </row>
    <row r="19" spans="2:17" ht="15" customHeight="1" x14ac:dyDescent="0.2">
      <c r="B19" s="222"/>
      <c r="L19" s="609"/>
      <c r="M19" s="609"/>
      <c r="N19" s="609"/>
      <c r="O19" s="609"/>
      <c r="P19" s="609"/>
    </row>
    <row r="20" spans="2:17" ht="15" customHeight="1" x14ac:dyDescent="0.2">
      <c r="B20" s="222"/>
      <c r="L20" s="609"/>
      <c r="M20" s="609"/>
      <c r="N20" s="609"/>
      <c r="O20" s="609"/>
      <c r="P20" s="609"/>
    </row>
    <row r="21" spans="2:17" ht="15" customHeight="1" x14ac:dyDescent="0.2">
      <c r="B21" s="222"/>
      <c r="L21" s="609"/>
      <c r="M21" s="609"/>
      <c r="N21" s="609"/>
      <c r="O21" s="609"/>
      <c r="P21" s="609"/>
    </row>
    <row r="22" spans="2:17" ht="15" customHeight="1" x14ac:dyDescent="0.2">
      <c r="L22" s="609"/>
      <c r="M22" s="609"/>
      <c r="N22" s="609"/>
      <c r="O22" s="609"/>
      <c r="P22" s="609"/>
    </row>
    <row r="23" spans="2:17" ht="15" customHeight="1" x14ac:dyDescent="0.2">
      <c r="L23" s="609"/>
      <c r="M23" s="609"/>
      <c r="N23" s="609"/>
      <c r="O23" s="609"/>
      <c r="P23" s="609"/>
    </row>
    <row r="24" spans="2:17" ht="15" customHeight="1" x14ac:dyDescent="0.2">
      <c r="B24" s="223"/>
      <c r="L24" s="609"/>
      <c r="M24" s="609"/>
      <c r="N24" s="609"/>
      <c r="O24" s="609"/>
      <c r="P24" s="609"/>
    </row>
    <row r="25" spans="2:17" ht="15" customHeight="1" x14ac:dyDescent="0.2">
      <c r="B25" s="223"/>
      <c r="L25" s="609"/>
      <c r="M25" s="609"/>
      <c r="N25" s="609"/>
      <c r="O25" s="609"/>
      <c r="P25" s="609"/>
    </row>
    <row r="26" spans="2:17" ht="15" customHeight="1" x14ac:dyDescent="0.2">
      <c r="B26" s="634" t="s">
        <v>817</v>
      </c>
      <c r="C26" s="634"/>
      <c r="D26" s="634"/>
      <c r="E26" s="634"/>
      <c r="F26" s="634"/>
      <c r="G26" s="634"/>
      <c r="H26" s="634"/>
      <c r="I26" s="634"/>
      <c r="L26" s="609"/>
      <c r="M26" s="609"/>
      <c r="N26" s="609"/>
      <c r="O26" s="609"/>
      <c r="P26" s="609"/>
      <c r="Q26" s="225"/>
    </row>
    <row r="27" spans="2:17" ht="15" customHeight="1" x14ac:dyDescent="0.2">
      <c r="B27" s="634"/>
      <c r="C27" s="634"/>
      <c r="D27" s="634"/>
      <c r="E27" s="634"/>
      <c r="F27" s="634"/>
      <c r="G27" s="634"/>
      <c r="H27" s="634"/>
      <c r="I27" s="634"/>
      <c r="L27" s="609"/>
      <c r="M27" s="609"/>
      <c r="N27" s="609"/>
      <c r="O27" s="609"/>
      <c r="P27" s="609"/>
      <c r="Q27" s="225"/>
    </row>
    <row r="28" spans="2:17" ht="15" customHeight="1" x14ac:dyDescent="0.2">
      <c r="B28" s="634"/>
      <c r="C28" s="634"/>
      <c r="D28" s="634"/>
      <c r="E28" s="634"/>
      <c r="F28" s="634"/>
      <c r="G28" s="634"/>
      <c r="H28" s="634"/>
      <c r="I28" s="634"/>
      <c r="L28" s="609"/>
      <c r="M28" s="609"/>
      <c r="N28" s="609"/>
      <c r="O28" s="609"/>
      <c r="P28" s="609"/>
      <c r="Q28" s="225"/>
    </row>
    <row r="29" spans="2:17" ht="58.5" customHeight="1" x14ac:dyDescent="0.2">
      <c r="B29" s="634"/>
      <c r="C29" s="634"/>
      <c r="D29" s="634"/>
      <c r="E29" s="634"/>
      <c r="F29" s="634"/>
      <c r="G29" s="634"/>
      <c r="H29" s="634"/>
      <c r="I29" s="634"/>
      <c r="L29" s="609"/>
      <c r="M29" s="609"/>
      <c r="N29" s="609"/>
      <c r="O29" s="609"/>
      <c r="P29" s="609"/>
      <c r="Q29" s="225"/>
    </row>
    <row r="30" spans="2:17" ht="6.6" customHeight="1" x14ac:dyDescent="0.2">
      <c r="L30" s="609"/>
      <c r="M30" s="609"/>
      <c r="N30" s="609"/>
      <c r="O30" s="609"/>
      <c r="P30" s="609"/>
      <c r="Q30" s="225"/>
    </row>
    <row r="31" spans="2:17" ht="28.9" customHeight="1" x14ac:dyDescent="0.2">
      <c r="B31" s="633" t="s">
        <v>989</v>
      </c>
      <c r="C31" s="633"/>
      <c r="D31" s="633"/>
      <c r="E31" s="633"/>
      <c r="L31" s="609"/>
      <c r="M31" s="609"/>
      <c r="N31" s="609"/>
      <c r="O31" s="609"/>
      <c r="P31" s="609"/>
      <c r="Q31" s="225"/>
    </row>
    <row r="32" spans="2:17" ht="26.45" customHeight="1" x14ac:dyDescent="0.2">
      <c r="B32" s="633"/>
      <c r="C32" s="633"/>
      <c r="D32" s="633"/>
      <c r="E32" s="633"/>
      <c r="J32" s="224"/>
      <c r="L32" s="609"/>
      <c r="M32" s="609"/>
      <c r="N32" s="609"/>
      <c r="O32" s="609"/>
      <c r="P32" s="609"/>
      <c r="Q32" s="225"/>
    </row>
    <row r="33" spans="1:17" ht="18" customHeight="1" thickBot="1" x14ac:dyDescent="0.25">
      <c r="B33" s="261" t="s">
        <v>77</v>
      </c>
      <c r="C33" s="633" t="s">
        <v>78</v>
      </c>
      <c r="D33" s="633"/>
      <c r="E33" s="261" t="s">
        <v>44</v>
      </c>
      <c r="J33" s="224"/>
      <c r="L33" s="609"/>
      <c r="M33" s="609"/>
      <c r="N33" s="609"/>
      <c r="O33" s="609"/>
      <c r="P33" s="609"/>
      <c r="Q33" s="225"/>
    </row>
    <row r="34" spans="1:17" ht="25.5" customHeight="1" x14ac:dyDescent="0.2">
      <c r="B34" s="635" t="s">
        <v>79</v>
      </c>
      <c r="C34" s="629" t="s">
        <v>80</v>
      </c>
      <c r="D34" s="630"/>
      <c r="E34" s="262">
        <v>0.05</v>
      </c>
      <c r="J34" s="224"/>
      <c r="L34" s="609"/>
      <c r="M34" s="609"/>
      <c r="N34" s="609"/>
      <c r="O34" s="609"/>
      <c r="P34" s="609"/>
      <c r="Q34" s="225"/>
    </row>
    <row r="35" spans="1:17" ht="25.5" customHeight="1" x14ac:dyDescent="0.2">
      <c r="B35" s="636"/>
      <c r="C35" s="631" t="s">
        <v>818</v>
      </c>
      <c r="D35" s="632"/>
      <c r="E35" s="264">
        <v>6.7000000000000004E-2</v>
      </c>
      <c r="J35" s="224"/>
      <c r="L35" s="609"/>
      <c r="M35" s="609"/>
      <c r="N35" s="609"/>
      <c r="O35" s="609"/>
      <c r="P35" s="609"/>
      <c r="Q35" s="225"/>
    </row>
    <row r="36" spans="1:17" ht="25.5" customHeight="1" x14ac:dyDescent="0.2">
      <c r="B36" s="636"/>
      <c r="C36" s="631" t="s">
        <v>819</v>
      </c>
      <c r="D36" s="632">
        <v>1.7999999999999999E-2</v>
      </c>
      <c r="E36" s="264">
        <v>3.0000000000000001E-3</v>
      </c>
      <c r="J36" s="224"/>
      <c r="L36" s="609"/>
      <c r="M36" s="609"/>
      <c r="N36" s="609"/>
      <c r="O36" s="609"/>
      <c r="P36" s="609"/>
      <c r="Q36" s="225"/>
    </row>
    <row r="37" spans="1:17" ht="25.5" customHeight="1" x14ac:dyDescent="0.2">
      <c r="B37" s="636"/>
      <c r="C37" s="638" t="s">
        <v>81</v>
      </c>
      <c r="D37" s="639">
        <v>8.0000000000000002E-3</v>
      </c>
      <c r="E37" s="265">
        <v>0.13800000000000001</v>
      </c>
      <c r="J37" s="224"/>
      <c r="L37" s="609"/>
      <c r="M37" s="609"/>
      <c r="N37" s="609"/>
      <c r="O37" s="609"/>
      <c r="P37" s="609"/>
      <c r="Q37" s="225"/>
    </row>
    <row r="38" spans="1:17" ht="25.5" customHeight="1" thickBot="1" x14ac:dyDescent="0.25">
      <c r="B38" s="637"/>
      <c r="C38" s="640" t="s">
        <v>820</v>
      </c>
      <c r="D38" s="641"/>
      <c r="E38" s="266">
        <v>6.3E-2</v>
      </c>
      <c r="L38" s="609"/>
      <c r="M38" s="609"/>
      <c r="N38" s="609"/>
      <c r="O38" s="609"/>
      <c r="P38" s="609"/>
      <c r="Q38" s="225"/>
    </row>
    <row r="39" spans="1:17" ht="25.5" customHeight="1" x14ac:dyDescent="0.2">
      <c r="A39" s="217">
        <v>2</v>
      </c>
      <c r="B39" s="635" t="s">
        <v>82</v>
      </c>
      <c r="C39" s="629" t="s">
        <v>80</v>
      </c>
      <c r="D39" s="630"/>
      <c r="E39" s="262">
        <v>-1.7999999999999999E-2</v>
      </c>
      <c r="L39" s="263"/>
      <c r="M39" s="263"/>
      <c r="N39" s="263"/>
      <c r="O39" s="263"/>
      <c r="P39" s="263"/>
      <c r="Q39" s="225"/>
    </row>
    <row r="40" spans="1:17" ht="25.5" customHeight="1" x14ac:dyDescent="0.2">
      <c r="B40" s="636"/>
      <c r="C40" s="631" t="s">
        <v>818</v>
      </c>
      <c r="D40" s="632"/>
      <c r="E40" s="264">
        <v>1.4E-2</v>
      </c>
      <c r="K40" s="224"/>
      <c r="L40" s="224"/>
      <c r="M40" s="224"/>
      <c r="N40" s="224"/>
      <c r="O40" s="224"/>
      <c r="P40" s="224"/>
      <c r="Q40" s="225"/>
    </row>
    <row r="41" spans="1:17" ht="25.5" customHeight="1" x14ac:dyDescent="0.2">
      <c r="B41" s="636"/>
      <c r="C41" s="631" t="s">
        <v>819</v>
      </c>
      <c r="D41" s="632">
        <v>1.7999999999999999E-2</v>
      </c>
      <c r="E41" s="264">
        <v>-3.5000000000000003E-2</v>
      </c>
      <c r="K41" s="224"/>
      <c r="L41" s="224"/>
      <c r="M41" s="224"/>
      <c r="N41" s="224"/>
      <c r="O41" s="224"/>
      <c r="P41" s="224"/>
      <c r="Q41" s="225"/>
    </row>
    <row r="42" spans="1:17" ht="25.5" customHeight="1" x14ac:dyDescent="0.2">
      <c r="B42" s="636"/>
      <c r="C42" s="631" t="s">
        <v>81</v>
      </c>
      <c r="D42" s="632">
        <v>8.0000000000000002E-3</v>
      </c>
      <c r="E42" s="264">
        <v>-7.4999999999999997E-2</v>
      </c>
      <c r="K42" s="224"/>
      <c r="L42" s="224"/>
      <c r="M42" s="224"/>
      <c r="N42" s="224"/>
      <c r="O42" s="224"/>
      <c r="P42" s="224"/>
      <c r="Q42" s="225"/>
    </row>
    <row r="43" spans="1:17" ht="25.5" customHeight="1" thickBot="1" x14ac:dyDescent="0.25">
      <c r="B43" s="637"/>
      <c r="C43" s="640" t="s">
        <v>820</v>
      </c>
      <c r="D43" s="641"/>
      <c r="E43" s="266">
        <v>-3.4000000000000002E-2</v>
      </c>
      <c r="K43" s="224"/>
      <c r="L43" s="224"/>
      <c r="M43" s="224"/>
      <c r="N43" s="224"/>
      <c r="O43" s="224"/>
      <c r="P43" s="224"/>
      <c r="Q43" s="225"/>
    </row>
    <row r="44" spans="1:17" x14ac:dyDescent="0.2">
      <c r="B44" s="231" t="s">
        <v>10</v>
      </c>
      <c r="K44" s="224"/>
      <c r="L44" s="224"/>
      <c r="M44" s="224"/>
      <c r="N44" s="224"/>
      <c r="O44" s="224"/>
      <c r="P44" s="224"/>
      <c r="Q44" s="225"/>
    </row>
    <row r="45" spans="1:17" x14ac:dyDescent="0.2">
      <c r="B45" s="217" t="s">
        <v>83</v>
      </c>
    </row>
    <row r="46" spans="1:17" x14ac:dyDescent="0.2">
      <c r="B46" s="217" t="s">
        <v>84</v>
      </c>
    </row>
    <row r="47" spans="1:17" x14ac:dyDescent="0.2">
      <c r="B47" s="217" t="s">
        <v>85</v>
      </c>
    </row>
    <row r="48" spans="1:17" x14ac:dyDescent="0.2">
      <c r="B48" s="217" t="s">
        <v>86</v>
      </c>
    </row>
    <row r="51" spans="2:7" ht="23.25" customHeight="1" x14ac:dyDescent="0.2">
      <c r="B51" s="607" t="s">
        <v>990</v>
      </c>
      <c r="C51" s="607"/>
      <c r="D51" s="607"/>
      <c r="E51" s="607"/>
      <c r="F51" s="624" t="s">
        <v>87</v>
      </c>
      <c r="G51" s="624" t="s">
        <v>88</v>
      </c>
    </row>
    <row r="52" spans="2:7" ht="23.25" customHeight="1" x14ac:dyDescent="0.2">
      <c r="B52" s="607"/>
      <c r="C52" s="607"/>
      <c r="D52" s="607"/>
      <c r="E52" s="607"/>
      <c r="F52" s="642"/>
      <c r="G52" s="642"/>
    </row>
    <row r="53" spans="2:7" s="269" customFormat="1" ht="19.5" customHeight="1" thickBot="1" x14ac:dyDescent="0.3">
      <c r="B53" s="616"/>
      <c r="C53" s="616"/>
      <c r="D53" s="616"/>
      <c r="E53" s="616"/>
      <c r="F53" s="267" t="s">
        <v>11</v>
      </c>
      <c r="G53" s="268" t="s">
        <v>11</v>
      </c>
    </row>
    <row r="54" spans="2:7" ht="18" customHeight="1" x14ac:dyDescent="0.2">
      <c r="B54" s="643" t="s">
        <v>79</v>
      </c>
      <c r="C54" s="643"/>
      <c r="D54" s="643"/>
      <c r="E54" s="643"/>
      <c r="F54" s="270">
        <v>15.2</v>
      </c>
      <c r="G54" s="270">
        <v>6.3</v>
      </c>
    </row>
    <row r="55" spans="2:7" ht="18" customHeight="1" x14ac:dyDescent="0.2">
      <c r="B55" s="628" t="s">
        <v>82</v>
      </c>
      <c r="C55" s="628"/>
      <c r="D55" s="628"/>
      <c r="E55" s="628"/>
      <c r="F55" s="271">
        <v>6.6</v>
      </c>
      <c r="G55" s="271">
        <v>-3.4</v>
      </c>
    </row>
    <row r="56" spans="2:7" ht="18" customHeight="1" x14ac:dyDescent="0.2">
      <c r="B56" s="628" t="s">
        <v>89</v>
      </c>
      <c r="C56" s="628"/>
      <c r="D56" s="628"/>
      <c r="E56" s="628"/>
      <c r="F56" s="272">
        <v>22.3</v>
      </c>
      <c r="G56" s="272">
        <v>5</v>
      </c>
    </row>
    <row r="57" spans="2:7" ht="18" customHeight="1" x14ac:dyDescent="0.2">
      <c r="B57" s="628" t="s">
        <v>90</v>
      </c>
      <c r="C57" s="628"/>
      <c r="D57" s="628"/>
      <c r="E57" s="628"/>
      <c r="F57" s="271">
        <v>4.0999999999999996</v>
      </c>
      <c r="G57" s="271">
        <v>-2.4</v>
      </c>
    </row>
    <row r="58" spans="2:7" ht="18" customHeight="1" x14ac:dyDescent="0.2">
      <c r="B58" s="628" t="s">
        <v>91</v>
      </c>
      <c r="C58" s="628"/>
      <c r="D58" s="628"/>
      <c r="E58" s="628"/>
      <c r="F58" s="271">
        <v>42.9</v>
      </c>
      <c r="G58" s="271">
        <v>10.6</v>
      </c>
    </row>
    <row r="59" spans="2:7" ht="18" customHeight="1" x14ac:dyDescent="0.2">
      <c r="B59" s="628" t="s">
        <v>92</v>
      </c>
      <c r="C59" s="628"/>
      <c r="D59" s="628"/>
      <c r="E59" s="628"/>
      <c r="F59" s="271">
        <v>5</v>
      </c>
      <c r="G59" s="271">
        <v>4.7</v>
      </c>
    </row>
    <row r="60" spans="2:7" ht="18" customHeight="1" x14ac:dyDescent="0.2">
      <c r="B60" s="628" t="s">
        <v>93</v>
      </c>
      <c r="C60" s="628"/>
      <c r="D60" s="628"/>
      <c r="E60" s="628"/>
      <c r="F60" s="271">
        <v>2.2999999999999998</v>
      </c>
      <c r="G60" s="271">
        <v>-6</v>
      </c>
    </row>
    <row r="61" spans="2:7" ht="18" customHeight="1" x14ac:dyDescent="0.2">
      <c r="B61" s="628" t="s">
        <v>94</v>
      </c>
      <c r="C61" s="628"/>
      <c r="D61" s="628"/>
      <c r="E61" s="628"/>
      <c r="F61" s="271">
        <v>20</v>
      </c>
      <c r="G61" s="271">
        <v>5.4</v>
      </c>
    </row>
    <row r="62" spans="2:7" ht="18" customHeight="1" x14ac:dyDescent="0.2">
      <c r="B62" s="628" t="s">
        <v>95</v>
      </c>
      <c r="C62" s="628"/>
      <c r="D62" s="628"/>
      <c r="E62" s="628"/>
      <c r="F62" s="271">
        <v>23.3</v>
      </c>
      <c r="G62" s="271">
        <v>0.7</v>
      </c>
    </row>
    <row r="63" spans="2:7" ht="18" customHeight="1" x14ac:dyDescent="0.2">
      <c r="B63" s="628" t="s">
        <v>96</v>
      </c>
      <c r="C63" s="628"/>
      <c r="D63" s="628"/>
      <c r="E63" s="628"/>
      <c r="F63" s="271">
        <v>7.7</v>
      </c>
      <c r="G63" s="271">
        <v>4.8</v>
      </c>
    </row>
    <row r="64" spans="2:7" ht="18" customHeight="1" x14ac:dyDescent="0.2">
      <c r="B64" s="628" t="s">
        <v>97</v>
      </c>
      <c r="C64" s="628"/>
      <c r="D64" s="628"/>
      <c r="E64" s="628"/>
      <c r="F64" s="271">
        <v>10.5</v>
      </c>
      <c r="G64" s="271">
        <v>5.8</v>
      </c>
    </row>
    <row r="65" spans="1:16" ht="30" customHeight="1" x14ac:dyDescent="0.2">
      <c r="B65" s="628" t="s">
        <v>98</v>
      </c>
      <c r="C65" s="628"/>
      <c r="D65" s="628"/>
      <c r="E65" s="628"/>
      <c r="F65" s="271">
        <v>10.6</v>
      </c>
      <c r="G65" s="271">
        <v>0.5</v>
      </c>
    </row>
    <row r="66" spans="1:16" ht="18" customHeight="1" x14ac:dyDescent="0.2">
      <c r="B66" s="628" t="s">
        <v>99</v>
      </c>
      <c r="C66" s="628"/>
      <c r="D66" s="628"/>
      <c r="E66" s="628"/>
      <c r="F66" s="271">
        <v>16.600000000000001</v>
      </c>
      <c r="G66" s="271">
        <v>0.2</v>
      </c>
    </row>
    <row r="67" spans="1:16" ht="18" customHeight="1" x14ac:dyDescent="0.2">
      <c r="B67" s="628" t="s">
        <v>100</v>
      </c>
      <c r="C67" s="628"/>
      <c r="D67" s="628"/>
      <c r="E67" s="628"/>
      <c r="F67" s="271">
        <v>9</v>
      </c>
      <c r="G67" s="271">
        <v>2.9</v>
      </c>
    </row>
    <row r="68" spans="1:16" ht="18" customHeight="1" x14ac:dyDescent="0.2">
      <c r="B68" s="628" t="s">
        <v>101</v>
      </c>
      <c r="C68" s="628"/>
      <c r="D68" s="628"/>
      <c r="E68" s="628"/>
      <c r="F68" s="271">
        <v>9.3000000000000007</v>
      </c>
      <c r="G68" s="271">
        <v>2.2000000000000002</v>
      </c>
    </row>
    <row r="69" spans="1:16" ht="18" customHeight="1" x14ac:dyDescent="0.2">
      <c r="B69" s="628" t="s">
        <v>102</v>
      </c>
      <c r="C69" s="628"/>
      <c r="D69" s="628"/>
      <c r="E69" s="628"/>
      <c r="F69" s="271">
        <v>13.4</v>
      </c>
      <c r="G69" s="271">
        <v>3.9</v>
      </c>
    </row>
    <row r="70" spans="1:16" ht="18" customHeight="1" x14ac:dyDescent="0.2">
      <c r="B70" s="628" t="s">
        <v>103</v>
      </c>
      <c r="C70" s="628"/>
      <c r="D70" s="628"/>
      <c r="E70" s="628"/>
      <c r="F70" s="271">
        <v>11.4</v>
      </c>
      <c r="G70" s="271">
        <v>1.3</v>
      </c>
    </row>
    <row r="71" spans="1:16" ht="18" customHeight="1" x14ac:dyDescent="0.2">
      <c r="B71" s="628" t="s">
        <v>104</v>
      </c>
      <c r="C71" s="628"/>
      <c r="D71" s="628"/>
      <c r="E71" s="628"/>
      <c r="F71" s="271">
        <v>14.2</v>
      </c>
      <c r="G71" s="271">
        <v>7.7</v>
      </c>
    </row>
    <row r="72" spans="1:16" x14ac:dyDescent="0.2">
      <c r="B72" s="231" t="s">
        <v>18</v>
      </c>
    </row>
    <row r="74" spans="1:16" x14ac:dyDescent="0.2">
      <c r="A74" s="608"/>
      <c r="B74" s="608"/>
      <c r="C74" s="608"/>
      <c r="D74" s="608"/>
      <c r="E74" s="608"/>
      <c r="F74" s="608"/>
      <c r="G74" s="608"/>
      <c r="H74" s="608"/>
      <c r="I74" s="608"/>
      <c r="J74" s="608"/>
      <c r="K74" s="608"/>
      <c r="L74" s="608"/>
      <c r="M74" s="608"/>
      <c r="N74" s="608"/>
      <c r="O74" s="608"/>
      <c r="P74" s="608"/>
    </row>
    <row r="75" spans="1:16" x14ac:dyDescent="0.2">
      <c r="A75" s="608"/>
      <c r="B75" s="608"/>
      <c r="C75" s="608"/>
      <c r="D75" s="608"/>
      <c r="E75" s="608"/>
      <c r="F75" s="608"/>
      <c r="G75" s="608"/>
      <c r="H75" s="608"/>
      <c r="I75" s="608"/>
      <c r="J75" s="608"/>
      <c r="K75" s="608"/>
      <c r="L75" s="608"/>
      <c r="M75" s="608"/>
      <c r="N75" s="608"/>
      <c r="O75" s="608"/>
      <c r="P75" s="608"/>
    </row>
    <row r="200" spans="2:2" x14ac:dyDescent="0.2">
      <c r="B200" s="217" t="s">
        <v>878</v>
      </c>
    </row>
  </sheetData>
  <sheetProtection algorithmName="SHA-512" hashValue="cLbovUoh6YBjv1qB2g5uLVDTlLW+UnxsECSFY+OC3tnucfoBKmcMP41NNGXMtppDJkposs/EH5xT9lGPFznTDQ==" saltValue="EdA6CQVbyVJlBAG3KKlOgg==" spinCount="100000" sheet="1" objects="1" scenarios="1"/>
  <mergeCells count="39">
    <mergeCell ref="A74:P75"/>
    <mergeCell ref="F51:F52"/>
    <mergeCell ref="G51:G52"/>
    <mergeCell ref="C42:D42"/>
    <mergeCell ref="B39:B43"/>
    <mergeCell ref="C40:D40"/>
    <mergeCell ref="C43:D43"/>
    <mergeCell ref="B63:E63"/>
    <mergeCell ref="B51:E53"/>
    <mergeCell ref="B54:E54"/>
    <mergeCell ref="B55:E55"/>
    <mergeCell ref="B56:E56"/>
    <mergeCell ref="B58:E58"/>
    <mergeCell ref="B59:E59"/>
    <mergeCell ref="B71:E71"/>
    <mergeCell ref="B70:E70"/>
    <mergeCell ref="B31:E32"/>
    <mergeCell ref="A2:P3"/>
    <mergeCell ref="B26:I29"/>
    <mergeCell ref="B34:B38"/>
    <mergeCell ref="C37:D37"/>
    <mergeCell ref="C36:D36"/>
    <mergeCell ref="C33:D33"/>
    <mergeCell ref="C34:D34"/>
    <mergeCell ref="C35:D35"/>
    <mergeCell ref="C38:D38"/>
    <mergeCell ref="L6:P38"/>
    <mergeCell ref="C39:D39"/>
    <mergeCell ref="C41:D41"/>
    <mergeCell ref="B57:E57"/>
    <mergeCell ref="B66:E66"/>
    <mergeCell ref="B62:E62"/>
    <mergeCell ref="B69:E69"/>
    <mergeCell ref="B60:E60"/>
    <mergeCell ref="B61:E61"/>
    <mergeCell ref="B64:E64"/>
    <mergeCell ref="B65:E65"/>
    <mergeCell ref="B67:E67"/>
    <mergeCell ref="B68:E68"/>
  </mergeCells>
  <conditionalFormatting sqref="F54:G54">
    <cfRule type="cellIs" dxfId="8191" priority="257" operator="lessThan">
      <formula>0</formula>
    </cfRule>
  </conditionalFormatting>
  <conditionalFormatting sqref="F54:G54">
    <cfRule type="cellIs" dxfId="8190" priority="256" operator="lessThan">
      <formula>0</formula>
    </cfRule>
  </conditionalFormatting>
  <conditionalFormatting sqref="F54:G54">
    <cfRule type="cellIs" dxfId="8189" priority="255" operator="lessThan">
      <formula>0</formula>
    </cfRule>
  </conditionalFormatting>
  <conditionalFormatting sqref="F54:G54">
    <cfRule type="cellIs" dxfId="8188" priority="253" operator="lessThan">
      <formula>0</formula>
    </cfRule>
  </conditionalFormatting>
  <conditionalFormatting sqref="F54:G54">
    <cfRule type="cellIs" dxfId="8187" priority="254" operator="lessThan">
      <formula>0</formula>
    </cfRule>
  </conditionalFormatting>
  <conditionalFormatting sqref="F54:G54">
    <cfRule type="cellIs" dxfId="8186" priority="252" operator="lessThan">
      <formula>0</formula>
    </cfRule>
  </conditionalFormatting>
  <conditionalFormatting sqref="F54:G54">
    <cfRule type="cellIs" dxfId="8185" priority="251" operator="lessThan">
      <formula>0</formula>
    </cfRule>
  </conditionalFormatting>
  <conditionalFormatting sqref="F54:G54">
    <cfRule type="cellIs" dxfId="8184" priority="250" operator="lessThan">
      <formula>0</formula>
    </cfRule>
  </conditionalFormatting>
  <conditionalFormatting sqref="F54:G54">
    <cfRule type="cellIs" dxfId="8183" priority="249" operator="lessThan">
      <formula>0</formula>
    </cfRule>
  </conditionalFormatting>
  <conditionalFormatting sqref="F54:G54">
    <cfRule type="cellIs" dxfId="8182" priority="248" operator="lessThan">
      <formula>0</formula>
    </cfRule>
  </conditionalFormatting>
  <conditionalFormatting sqref="F54:G54">
    <cfRule type="cellIs" dxfId="8181" priority="247" operator="lessThan">
      <formula>0</formula>
    </cfRule>
  </conditionalFormatting>
  <conditionalFormatting sqref="F54:G54">
    <cfRule type="cellIs" dxfId="8180" priority="244" operator="lessThan">
      <formula>0</formula>
    </cfRule>
  </conditionalFormatting>
  <conditionalFormatting sqref="F54:G54">
    <cfRule type="cellIs" dxfId="8179" priority="243" operator="lessThan">
      <formula>0</formula>
    </cfRule>
  </conditionalFormatting>
  <conditionalFormatting sqref="F54:G54">
    <cfRule type="cellIs" dxfId="8178" priority="246" operator="lessThan">
      <formula>0</formula>
    </cfRule>
  </conditionalFormatting>
  <conditionalFormatting sqref="F54:G54">
    <cfRule type="cellIs" dxfId="8177" priority="245" operator="lessThan">
      <formula>0</formula>
    </cfRule>
  </conditionalFormatting>
  <conditionalFormatting sqref="F54:G54">
    <cfRule type="cellIs" dxfId="8176" priority="242" operator="lessThan">
      <formula>0</formula>
    </cfRule>
  </conditionalFormatting>
  <conditionalFormatting sqref="F54:G54">
    <cfRule type="cellIs" dxfId="8175" priority="241" operator="lessThan">
      <formula>0</formula>
    </cfRule>
  </conditionalFormatting>
  <conditionalFormatting sqref="F54:G54">
    <cfRule type="cellIs" dxfId="8174" priority="240" operator="lessThan">
      <formula>0</formula>
    </cfRule>
  </conditionalFormatting>
  <conditionalFormatting sqref="F54:G54">
    <cfRule type="cellIs" dxfId="8173" priority="239" operator="lessThan">
      <formula>0</formula>
    </cfRule>
  </conditionalFormatting>
  <conditionalFormatting sqref="F54:G54">
    <cfRule type="cellIs" dxfId="8172" priority="238" operator="lessThan">
      <formula>0</formula>
    </cfRule>
  </conditionalFormatting>
  <conditionalFormatting sqref="F54:G54">
    <cfRule type="cellIs" dxfId="8171" priority="237" operator="lessThan">
      <formula>0</formula>
    </cfRule>
  </conditionalFormatting>
  <conditionalFormatting sqref="F54:G54">
    <cfRule type="cellIs" dxfId="8170" priority="236" operator="lessThan">
      <formula>0</formula>
    </cfRule>
  </conditionalFormatting>
  <conditionalFormatting sqref="F54:G54">
    <cfRule type="cellIs" dxfId="8169" priority="217" operator="lessThan">
      <formula>0</formula>
    </cfRule>
  </conditionalFormatting>
  <conditionalFormatting sqref="F54:G54">
    <cfRule type="cellIs" dxfId="8168" priority="215" operator="lessThan">
      <formula>0</formula>
    </cfRule>
  </conditionalFormatting>
  <conditionalFormatting sqref="F54:G54">
    <cfRule type="cellIs" dxfId="8167" priority="216" operator="lessThan">
      <formula>0</formula>
    </cfRule>
  </conditionalFormatting>
  <conditionalFormatting sqref="F54:G54">
    <cfRule type="cellIs" dxfId="8166" priority="214" operator="lessThan">
      <formula>0</formula>
    </cfRule>
  </conditionalFormatting>
  <conditionalFormatting sqref="F54:G54">
    <cfRule type="cellIs" dxfId="8165" priority="208" operator="lessThan">
      <formula>0</formula>
    </cfRule>
  </conditionalFormatting>
  <conditionalFormatting sqref="F54:G54">
    <cfRule type="cellIs" dxfId="8164" priority="206" operator="lessThan">
      <formula>0</formula>
    </cfRule>
  </conditionalFormatting>
  <conditionalFormatting sqref="F54:G54">
    <cfRule type="cellIs" dxfId="8163" priority="207" operator="lessThan">
      <formula>0</formula>
    </cfRule>
  </conditionalFormatting>
  <conditionalFormatting sqref="F54:G54">
    <cfRule type="cellIs" dxfId="8162" priority="205" operator="lessThan">
      <formula>0</formula>
    </cfRule>
  </conditionalFormatting>
  <conditionalFormatting sqref="F54:G54">
    <cfRule type="cellIs" dxfId="8161" priority="204" operator="lessThan">
      <formula>0</formula>
    </cfRule>
  </conditionalFormatting>
  <conditionalFormatting sqref="F54:G54">
    <cfRule type="cellIs" dxfId="8160" priority="203" operator="lessThan">
      <formula>0</formula>
    </cfRule>
  </conditionalFormatting>
  <conditionalFormatting sqref="F54:G54">
    <cfRule type="cellIs" dxfId="8159" priority="201" operator="lessThan">
      <formula>0</formula>
    </cfRule>
  </conditionalFormatting>
  <conditionalFormatting sqref="F54:G54">
    <cfRule type="cellIs" dxfId="8158" priority="202" operator="lessThan">
      <formula>0</formula>
    </cfRule>
  </conditionalFormatting>
  <conditionalFormatting sqref="F54:G54">
    <cfRule type="cellIs" dxfId="8157" priority="200" operator="lessThan">
      <formula>0</formula>
    </cfRule>
  </conditionalFormatting>
  <conditionalFormatting sqref="F54:G54">
    <cfRule type="cellIs" dxfId="8156" priority="199" operator="lessThan">
      <formula>0</formula>
    </cfRule>
  </conditionalFormatting>
  <conditionalFormatting sqref="F54:G54">
    <cfRule type="cellIs" dxfId="8155" priority="197" operator="lessThan">
      <formula>0</formula>
    </cfRule>
  </conditionalFormatting>
  <conditionalFormatting sqref="F54:G54">
    <cfRule type="cellIs" dxfId="8154" priority="198" operator="lessThan">
      <formula>0</formula>
    </cfRule>
  </conditionalFormatting>
  <conditionalFormatting sqref="F54:G54">
    <cfRule type="cellIs" dxfId="8153" priority="196" operator="lessThan">
      <formula>0</formula>
    </cfRule>
  </conditionalFormatting>
  <conditionalFormatting sqref="F54:G54">
    <cfRule type="cellIs" dxfId="8152" priority="195" operator="lessThan">
      <formula>0</formula>
    </cfRule>
  </conditionalFormatting>
  <conditionalFormatting sqref="F54:G54">
    <cfRule type="cellIs" dxfId="8151" priority="194" operator="lessThan">
      <formula>0</formula>
    </cfRule>
  </conditionalFormatting>
  <conditionalFormatting sqref="F54:G54">
    <cfRule type="cellIs" dxfId="8150" priority="235" operator="lessThan">
      <formula>0</formula>
    </cfRule>
  </conditionalFormatting>
  <conditionalFormatting sqref="F54:G54">
    <cfRule type="cellIs" dxfId="8149" priority="234" operator="lessThan">
      <formula>0</formula>
    </cfRule>
  </conditionalFormatting>
  <conditionalFormatting sqref="F54:G54">
    <cfRule type="cellIs" dxfId="8148" priority="233" operator="lessThan">
      <formula>0</formula>
    </cfRule>
  </conditionalFormatting>
  <conditionalFormatting sqref="F54:G54">
    <cfRule type="cellIs" dxfId="8147" priority="232" operator="lessThan">
      <formula>0</formula>
    </cfRule>
  </conditionalFormatting>
  <conditionalFormatting sqref="F54:G54">
    <cfRule type="cellIs" dxfId="8146" priority="231" operator="lessThan">
      <formula>0</formula>
    </cfRule>
  </conditionalFormatting>
  <conditionalFormatting sqref="F54:G54">
    <cfRule type="cellIs" dxfId="8145" priority="230" operator="lessThan">
      <formula>0</formula>
    </cfRule>
  </conditionalFormatting>
  <conditionalFormatting sqref="F54:G54">
    <cfRule type="cellIs" dxfId="8144" priority="229" operator="lessThan">
      <formula>0</formula>
    </cfRule>
  </conditionalFormatting>
  <conditionalFormatting sqref="F54:G54">
    <cfRule type="cellIs" dxfId="8143" priority="226" operator="lessThan">
      <formula>0</formula>
    </cfRule>
  </conditionalFormatting>
  <conditionalFormatting sqref="F54:G54">
    <cfRule type="cellIs" dxfId="8142" priority="225" operator="lessThan">
      <formula>0</formula>
    </cfRule>
  </conditionalFormatting>
  <conditionalFormatting sqref="F54:G54">
    <cfRule type="cellIs" dxfId="8141" priority="228" operator="lessThan">
      <formula>0</formula>
    </cfRule>
  </conditionalFormatting>
  <conditionalFormatting sqref="F54:G54">
    <cfRule type="cellIs" dxfId="8140" priority="227" operator="lessThan">
      <formula>0</formula>
    </cfRule>
  </conditionalFormatting>
  <conditionalFormatting sqref="F54:G54">
    <cfRule type="cellIs" dxfId="8139" priority="224" operator="lessThan">
      <formula>0</formula>
    </cfRule>
  </conditionalFormatting>
  <conditionalFormatting sqref="F54:G54">
    <cfRule type="cellIs" dxfId="8138" priority="223" operator="lessThan">
      <formula>0</formula>
    </cfRule>
  </conditionalFormatting>
  <conditionalFormatting sqref="F54:G54">
    <cfRule type="cellIs" dxfId="8137" priority="222" operator="lessThan">
      <formula>0</formula>
    </cfRule>
  </conditionalFormatting>
  <conditionalFormatting sqref="F54:G54">
    <cfRule type="cellIs" dxfId="8136" priority="221" operator="lessThan">
      <formula>0</formula>
    </cfRule>
  </conditionalFormatting>
  <conditionalFormatting sqref="F54:G54">
    <cfRule type="cellIs" dxfId="8135" priority="220" operator="lessThan">
      <formula>0</formula>
    </cfRule>
  </conditionalFormatting>
  <conditionalFormatting sqref="F54:G54">
    <cfRule type="cellIs" dxfId="8134" priority="219" operator="lessThan">
      <formula>0</formula>
    </cfRule>
  </conditionalFormatting>
  <conditionalFormatting sqref="F54:G54">
    <cfRule type="cellIs" dxfId="8133" priority="218" operator="lessThan">
      <formula>0</formula>
    </cfRule>
  </conditionalFormatting>
  <conditionalFormatting sqref="F54:G54">
    <cfRule type="cellIs" dxfId="8132" priority="213" operator="lessThan">
      <formula>0</formula>
    </cfRule>
  </conditionalFormatting>
  <conditionalFormatting sqref="F54:G54">
    <cfRule type="cellIs" dxfId="8131" priority="212" operator="lessThan">
      <formula>0</formula>
    </cfRule>
  </conditionalFormatting>
  <conditionalFormatting sqref="F54:G54">
    <cfRule type="cellIs" dxfId="8130" priority="210" operator="lessThan">
      <formula>0</formula>
    </cfRule>
  </conditionalFormatting>
  <conditionalFormatting sqref="F54:G54">
    <cfRule type="cellIs" dxfId="8129" priority="211" operator="lessThan">
      <formula>0</formula>
    </cfRule>
  </conditionalFormatting>
  <conditionalFormatting sqref="F54:G54">
    <cfRule type="cellIs" dxfId="8128" priority="209" operator="lessThan">
      <formula>0</formula>
    </cfRule>
  </conditionalFormatting>
  <conditionalFormatting sqref="E34:E43">
    <cfRule type="cellIs" dxfId="8127" priority="129" operator="lessThan">
      <formula>0</formula>
    </cfRule>
  </conditionalFormatting>
  <conditionalFormatting sqref="F55:G56 F58:G71">
    <cfRule type="cellIs" dxfId="8126" priority="128" operator="lessThan">
      <formula>0</formula>
    </cfRule>
  </conditionalFormatting>
  <conditionalFormatting sqref="F55:G56 F58:G71">
    <cfRule type="cellIs" dxfId="8125" priority="127" operator="lessThan">
      <formula>0</formula>
    </cfRule>
  </conditionalFormatting>
  <conditionalFormatting sqref="F55:G56 F58:G71">
    <cfRule type="cellIs" dxfId="8124" priority="125" operator="lessThan">
      <formula>0</formula>
    </cfRule>
  </conditionalFormatting>
  <conditionalFormatting sqref="F55:G56 F58:G71">
    <cfRule type="cellIs" dxfId="8123" priority="126" operator="lessThan">
      <formula>0</formula>
    </cfRule>
  </conditionalFormatting>
  <conditionalFormatting sqref="F55:G56 F58:G71">
    <cfRule type="cellIs" dxfId="8122" priority="124" operator="lessThan">
      <formula>0</formula>
    </cfRule>
  </conditionalFormatting>
  <conditionalFormatting sqref="F55:G56 F58:G71">
    <cfRule type="cellIs" dxfId="8121" priority="123" operator="lessThan">
      <formula>0</formula>
    </cfRule>
  </conditionalFormatting>
  <conditionalFormatting sqref="F55:G56 F58:G71">
    <cfRule type="cellIs" dxfId="8120" priority="122" operator="lessThan">
      <formula>0</formula>
    </cfRule>
  </conditionalFormatting>
  <conditionalFormatting sqref="F55:G56 F58:G71">
    <cfRule type="cellIs" dxfId="8119" priority="121" operator="lessThan">
      <formula>0</formula>
    </cfRule>
  </conditionalFormatting>
  <conditionalFormatting sqref="F55:G56 F58:G71">
    <cfRule type="cellIs" dxfId="8118" priority="120" operator="lessThan">
      <formula>0</formula>
    </cfRule>
  </conditionalFormatting>
  <conditionalFormatting sqref="F55:G56 F58:G71">
    <cfRule type="cellIs" dxfId="8117" priority="119" operator="lessThan">
      <formula>0</formula>
    </cfRule>
  </conditionalFormatting>
  <conditionalFormatting sqref="F55:G56 F58:G71">
    <cfRule type="cellIs" dxfId="8116" priority="116" operator="lessThan">
      <formula>0</formula>
    </cfRule>
  </conditionalFormatting>
  <conditionalFormatting sqref="F55:G56 F58:G71">
    <cfRule type="cellIs" dxfId="8115" priority="115" operator="lessThan">
      <formula>0</formula>
    </cfRule>
  </conditionalFormatting>
  <conditionalFormatting sqref="F55:G56 F58:G71">
    <cfRule type="cellIs" dxfId="8114" priority="118" operator="lessThan">
      <formula>0</formula>
    </cfRule>
  </conditionalFormatting>
  <conditionalFormatting sqref="F55:G56 F58:G71">
    <cfRule type="cellIs" dxfId="8113" priority="117" operator="lessThan">
      <formula>0</formula>
    </cfRule>
  </conditionalFormatting>
  <conditionalFormatting sqref="F55:G56 F58:G71">
    <cfRule type="cellIs" dxfId="8112" priority="114" operator="lessThan">
      <formula>0</formula>
    </cfRule>
  </conditionalFormatting>
  <conditionalFormatting sqref="F55:G56 F58:G71">
    <cfRule type="cellIs" dxfId="8111" priority="113" operator="lessThan">
      <formula>0</formula>
    </cfRule>
  </conditionalFormatting>
  <conditionalFormatting sqref="F55:G56 F58:G71">
    <cfRule type="cellIs" dxfId="8110" priority="112" operator="lessThan">
      <formula>0</formula>
    </cfRule>
  </conditionalFormatting>
  <conditionalFormatting sqref="F55:G56 F58:G71">
    <cfRule type="cellIs" dxfId="8109" priority="111" operator="lessThan">
      <formula>0</formula>
    </cfRule>
  </conditionalFormatting>
  <conditionalFormatting sqref="F55:G56 F58:G71">
    <cfRule type="cellIs" dxfId="8108" priority="110" operator="lessThan">
      <formula>0</formula>
    </cfRule>
  </conditionalFormatting>
  <conditionalFormatting sqref="F55:G56 F58:G71">
    <cfRule type="cellIs" dxfId="8107" priority="109" operator="lessThan">
      <formula>0</formula>
    </cfRule>
  </conditionalFormatting>
  <conditionalFormatting sqref="F55:G56 F58:G71">
    <cfRule type="cellIs" dxfId="8106" priority="108" operator="lessThan">
      <formula>0</formula>
    </cfRule>
  </conditionalFormatting>
  <conditionalFormatting sqref="F55:G56 F58:G71">
    <cfRule type="cellIs" dxfId="8105" priority="89" operator="lessThan">
      <formula>0</formula>
    </cfRule>
  </conditionalFormatting>
  <conditionalFormatting sqref="F55:G56 F58:G71">
    <cfRule type="cellIs" dxfId="8104" priority="87" operator="lessThan">
      <formula>0</formula>
    </cfRule>
  </conditionalFormatting>
  <conditionalFormatting sqref="F55:G56 F58:G71">
    <cfRule type="cellIs" dxfId="8103" priority="88" operator="lessThan">
      <formula>0</formula>
    </cfRule>
  </conditionalFormatting>
  <conditionalFormatting sqref="F55:G56 F58:G71">
    <cfRule type="cellIs" dxfId="8102" priority="86" operator="lessThan">
      <formula>0</formula>
    </cfRule>
  </conditionalFormatting>
  <conditionalFormatting sqref="F55:G56 F58:G71">
    <cfRule type="cellIs" dxfId="8101" priority="80" operator="lessThan">
      <formula>0</formula>
    </cfRule>
  </conditionalFormatting>
  <conditionalFormatting sqref="F55:G56 F58:G71">
    <cfRule type="cellIs" dxfId="8100" priority="78" operator="lessThan">
      <formula>0</formula>
    </cfRule>
  </conditionalFormatting>
  <conditionalFormatting sqref="F55:G56 F58:G71">
    <cfRule type="cellIs" dxfId="8099" priority="79" operator="lessThan">
      <formula>0</formula>
    </cfRule>
  </conditionalFormatting>
  <conditionalFormatting sqref="F55:G56 F58:G71">
    <cfRule type="cellIs" dxfId="8098" priority="77" operator="lessThan">
      <formula>0</formula>
    </cfRule>
  </conditionalFormatting>
  <conditionalFormatting sqref="F55:G56 F58:G71">
    <cfRule type="cellIs" dxfId="8097" priority="76" operator="lessThan">
      <formula>0</formula>
    </cfRule>
  </conditionalFormatting>
  <conditionalFormatting sqref="F55:G56 F58:G71">
    <cfRule type="cellIs" dxfId="8096" priority="75" operator="lessThan">
      <formula>0</formula>
    </cfRule>
  </conditionalFormatting>
  <conditionalFormatting sqref="F55:G56 F58:G71">
    <cfRule type="cellIs" dxfId="8095" priority="73" operator="lessThan">
      <formula>0</formula>
    </cfRule>
  </conditionalFormatting>
  <conditionalFormatting sqref="F55:G56 F58:G71">
    <cfRule type="cellIs" dxfId="8094" priority="74" operator="lessThan">
      <formula>0</formula>
    </cfRule>
  </conditionalFormatting>
  <conditionalFormatting sqref="F55:G56 F58:G71">
    <cfRule type="cellIs" dxfId="8093" priority="72" operator="lessThan">
      <formula>0</formula>
    </cfRule>
  </conditionalFormatting>
  <conditionalFormatting sqref="F55:G56 F58:G71">
    <cfRule type="cellIs" dxfId="8092" priority="71" operator="lessThan">
      <formula>0</formula>
    </cfRule>
  </conditionalFormatting>
  <conditionalFormatting sqref="F55:G56 F58:G71">
    <cfRule type="cellIs" dxfId="8091" priority="69" operator="lessThan">
      <formula>0</formula>
    </cfRule>
  </conditionalFormatting>
  <conditionalFormatting sqref="F55:G56 F58:G71">
    <cfRule type="cellIs" dxfId="8090" priority="70" operator="lessThan">
      <formula>0</formula>
    </cfRule>
  </conditionalFormatting>
  <conditionalFormatting sqref="F55:G56 F58:G71">
    <cfRule type="cellIs" dxfId="8089" priority="68" operator="lessThan">
      <formula>0</formula>
    </cfRule>
  </conditionalFormatting>
  <conditionalFormatting sqref="F55:G56 F58:G71">
    <cfRule type="cellIs" dxfId="8088" priority="67" operator="lessThan">
      <formula>0</formula>
    </cfRule>
  </conditionalFormatting>
  <conditionalFormatting sqref="F55:G56 F58:G71">
    <cfRule type="cellIs" dxfId="8087" priority="66" operator="lessThan">
      <formula>0</formula>
    </cfRule>
  </conditionalFormatting>
  <conditionalFormatting sqref="F55:G56 F58:G71">
    <cfRule type="cellIs" dxfId="8086" priority="107" operator="lessThan">
      <formula>0</formula>
    </cfRule>
  </conditionalFormatting>
  <conditionalFormatting sqref="F55:G56 F58:G71">
    <cfRule type="cellIs" dxfId="8085" priority="106" operator="lessThan">
      <formula>0</formula>
    </cfRule>
  </conditionalFormatting>
  <conditionalFormatting sqref="F55:G56 F58:G71">
    <cfRule type="cellIs" dxfId="8084" priority="105" operator="lessThan">
      <formula>0</formula>
    </cfRule>
  </conditionalFormatting>
  <conditionalFormatting sqref="F55:G56 F58:G71">
    <cfRule type="cellIs" dxfId="8083" priority="104" operator="lessThan">
      <formula>0</formula>
    </cfRule>
  </conditionalFormatting>
  <conditionalFormatting sqref="F55:G56 F58:G71">
    <cfRule type="cellIs" dxfId="8082" priority="103" operator="lessThan">
      <formula>0</formula>
    </cfRule>
  </conditionalFormatting>
  <conditionalFormatting sqref="F55:G56 F58:G71">
    <cfRule type="cellIs" dxfId="8081" priority="102" operator="lessThan">
      <formula>0</formula>
    </cfRule>
  </conditionalFormatting>
  <conditionalFormatting sqref="F55:G56 F58:G71">
    <cfRule type="cellIs" dxfId="8080" priority="101" operator="lessThan">
      <formula>0</formula>
    </cfRule>
  </conditionalFormatting>
  <conditionalFormatting sqref="F55:G56 F58:G71">
    <cfRule type="cellIs" dxfId="8079" priority="98" operator="lessThan">
      <formula>0</formula>
    </cfRule>
  </conditionalFormatting>
  <conditionalFormatting sqref="F55:G56 F58:G71">
    <cfRule type="cellIs" dxfId="8078" priority="97" operator="lessThan">
      <formula>0</formula>
    </cfRule>
  </conditionalFormatting>
  <conditionalFormatting sqref="F55:G56 F58:G71">
    <cfRule type="cellIs" dxfId="8077" priority="100" operator="lessThan">
      <formula>0</formula>
    </cfRule>
  </conditionalFormatting>
  <conditionalFormatting sqref="F55:G56 F58:G71">
    <cfRule type="cellIs" dxfId="8076" priority="99" operator="lessThan">
      <formula>0</formula>
    </cfRule>
  </conditionalFormatting>
  <conditionalFormatting sqref="F55:G56 F58:G71">
    <cfRule type="cellIs" dxfId="8075" priority="96" operator="lessThan">
      <formula>0</formula>
    </cfRule>
  </conditionalFormatting>
  <conditionalFormatting sqref="F55:G56 F58:G71">
    <cfRule type="cellIs" dxfId="8074" priority="95" operator="lessThan">
      <formula>0</formula>
    </cfRule>
  </conditionalFormatting>
  <conditionalFormatting sqref="F55:G56 F58:G71">
    <cfRule type="cellIs" dxfId="8073" priority="94" operator="lessThan">
      <formula>0</formula>
    </cfRule>
  </conditionalFormatting>
  <conditionalFormatting sqref="F55:G56 F58:G71">
    <cfRule type="cellIs" dxfId="8072" priority="93" operator="lessThan">
      <formula>0</formula>
    </cfRule>
  </conditionalFormatting>
  <conditionalFormatting sqref="F55:G56 F58:G71">
    <cfRule type="cellIs" dxfId="8071" priority="92" operator="lessThan">
      <formula>0</formula>
    </cfRule>
  </conditionalFormatting>
  <conditionalFormatting sqref="F55:G56 F58:G71">
    <cfRule type="cellIs" dxfId="8070" priority="91" operator="lessThan">
      <formula>0</formula>
    </cfRule>
  </conditionalFormatting>
  <conditionalFormatting sqref="F55:G56 F58:G71">
    <cfRule type="cellIs" dxfId="8069" priority="90" operator="lessThan">
      <formula>0</formula>
    </cfRule>
  </conditionalFormatting>
  <conditionalFormatting sqref="F55:G56 F58:G71">
    <cfRule type="cellIs" dxfId="8068" priority="85" operator="lessThan">
      <formula>0</formula>
    </cfRule>
  </conditionalFormatting>
  <conditionalFormatting sqref="F55:G56 F58:G71">
    <cfRule type="cellIs" dxfId="8067" priority="84" operator="lessThan">
      <formula>0</formula>
    </cfRule>
  </conditionalFormatting>
  <conditionalFormatting sqref="F55:G56 F58:G71">
    <cfRule type="cellIs" dxfId="8066" priority="82" operator="lessThan">
      <formula>0</formula>
    </cfRule>
  </conditionalFormatting>
  <conditionalFormatting sqref="F55:G56 F58:G71">
    <cfRule type="cellIs" dxfId="8065" priority="83" operator="lessThan">
      <formula>0</formula>
    </cfRule>
  </conditionalFormatting>
  <conditionalFormatting sqref="F55:G56 F58:G71">
    <cfRule type="cellIs" dxfId="8064" priority="81" operator="lessThan">
      <formula>0</formula>
    </cfRule>
  </conditionalFormatting>
  <conditionalFormatting sqref="F55:G56 F58:G71">
    <cfRule type="cellIs" dxfId="8063" priority="65" operator="lessThan">
      <formula>0</formula>
    </cfRule>
  </conditionalFormatting>
  <conditionalFormatting sqref="F57:G57">
    <cfRule type="cellIs" dxfId="8062" priority="64" operator="lessThan">
      <formula>0</formula>
    </cfRule>
  </conditionalFormatting>
  <conditionalFormatting sqref="F57:G57">
    <cfRule type="cellIs" dxfId="8061" priority="63" operator="lessThan">
      <formula>0</formula>
    </cfRule>
  </conditionalFormatting>
  <conditionalFormatting sqref="F57:G57">
    <cfRule type="cellIs" dxfId="8060" priority="61" operator="lessThan">
      <formula>0</formula>
    </cfRule>
  </conditionalFormatting>
  <conditionalFormatting sqref="F57:G57">
    <cfRule type="cellIs" dxfId="8059" priority="62" operator="lessThan">
      <formula>0</formula>
    </cfRule>
  </conditionalFormatting>
  <conditionalFormatting sqref="F57:G57">
    <cfRule type="cellIs" dxfId="8058" priority="60" operator="lessThan">
      <formula>0</formula>
    </cfRule>
  </conditionalFormatting>
  <conditionalFormatting sqref="F57:G57">
    <cfRule type="cellIs" dxfId="8057" priority="59" operator="lessThan">
      <formula>0</formula>
    </cfRule>
  </conditionalFormatting>
  <conditionalFormatting sqref="F57:G57">
    <cfRule type="cellIs" dxfId="8056" priority="58" operator="lessThan">
      <formula>0</formula>
    </cfRule>
  </conditionalFormatting>
  <conditionalFormatting sqref="F57:G57">
    <cfRule type="cellIs" dxfId="8055" priority="57" operator="lessThan">
      <formula>0</formula>
    </cfRule>
  </conditionalFormatting>
  <conditionalFormatting sqref="F57:G57">
    <cfRule type="cellIs" dxfId="8054" priority="56" operator="lessThan">
      <formula>0</formula>
    </cfRule>
  </conditionalFormatting>
  <conditionalFormatting sqref="F57:G57">
    <cfRule type="cellIs" dxfId="8053" priority="55" operator="lessThan">
      <formula>0</formula>
    </cfRule>
  </conditionalFormatting>
  <conditionalFormatting sqref="F57:G57">
    <cfRule type="cellIs" dxfId="8052" priority="52" operator="lessThan">
      <formula>0</formula>
    </cfRule>
  </conditionalFormatting>
  <conditionalFormatting sqref="F57:G57">
    <cfRule type="cellIs" dxfId="8051" priority="51" operator="lessThan">
      <formula>0</formula>
    </cfRule>
  </conditionalFormatting>
  <conditionalFormatting sqref="F57:G57">
    <cfRule type="cellIs" dxfId="8050" priority="54" operator="lessThan">
      <formula>0</formula>
    </cfRule>
  </conditionalFormatting>
  <conditionalFormatting sqref="F57:G57">
    <cfRule type="cellIs" dxfId="8049" priority="53" operator="lessThan">
      <formula>0</formula>
    </cfRule>
  </conditionalFormatting>
  <conditionalFormatting sqref="F57:G57">
    <cfRule type="cellIs" dxfId="8048" priority="50" operator="lessThan">
      <formula>0</formula>
    </cfRule>
  </conditionalFormatting>
  <conditionalFormatting sqref="F57:G57">
    <cfRule type="cellIs" dxfId="8047" priority="49" operator="lessThan">
      <formula>0</formula>
    </cfRule>
  </conditionalFormatting>
  <conditionalFormatting sqref="F57:G57">
    <cfRule type="cellIs" dxfId="8046" priority="48" operator="lessThan">
      <formula>0</formula>
    </cfRule>
  </conditionalFormatting>
  <conditionalFormatting sqref="F57:G57">
    <cfRule type="cellIs" dxfId="8045" priority="47" operator="lessThan">
      <formula>0</formula>
    </cfRule>
  </conditionalFormatting>
  <conditionalFormatting sqref="F57:G57">
    <cfRule type="cellIs" dxfId="8044" priority="46" operator="lessThan">
      <formula>0</formula>
    </cfRule>
  </conditionalFormatting>
  <conditionalFormatting sqref="F57:G57">
    <cfRule type="cellIs" dxfId="8043" priority="45" operator="lessThan">
      <formula>0</formula>
    </cfRule>
  </conditionalFormatting>
  <conditionalFormatting sqref="F57:G57">
    <cfRule type="cellIs" dxfId="8042" priority="44" operator="lessThan">
      <formula>0</formula>
    </cfRule>
  </conditionalFormatting>
  <conditionalFormatting sqref="F57:G57">
    <cfRule type="cellIs" dxfId="8041" priority="25" operator="lessThan">
      <formula>0</formula>
    </cfRule>
  </conditionalFormatting>
  <conditionalFormatting sqref="F57:G57">
    <cfRule type="cellIs" dxfId="8040" priority="23" operator="lessThan">
      <formula>0</formula>
    </cfRule>
  </conditionalFormatting>
  <conditionalFormatting sqref="F57:G57">
    <cfRule type="cellIs" dxfId="8039" priority="24" operator="lessThan">
      <formula>0</formula>
    </cfRule>
  </conditionalFormatting>
  <conditionalFormatting sqref="F57:G57">
    <cfRule type="cellIs" dxfId="8038" priority="22" operator="lessThan">
      <formula>0</formula>
    </cfRule>
  </conditionalFormatting>
  <conditionalFormatting sqref="F57:G57">
    <cfRule type="cellIs" dxfId="8037" priority="16" operator="lessThan">
      <formula>0</formula>
    </cfRule>
  </conditionalFormatting>
  <conditionalFormatting sqref="F57:G57">
    <cfRule type="cellIs" dxfId="8036" priority="14" operator="lessThan">
      <formula>0</formula>
    </cfRule>
  </conditionalFormatting>
  <conditionalFormatting sqref="F57:G57">
    <cfRule type="cellIs" dxfId="8035" priority="15" operator="lessThan">
      <formula>0</formula>
    </cfRule>
  </conditionalFormatting>
  <conditionalFormatting sqref="F57:G57">
    <cfRule type="cellIs" dxfId="8034" priority="13" operator="lessThan">
      <formula>0</formula>
    </cfRule>
  </conditionalFormatting>
  <conditionalFormatting sqref="F57:G57">
    <cfRule type="cellIs" dxfId="8033" priority="12" operator="lessThan">
      <formula>0</formula>
    </cfRule>
  </conditionalFormatting>
  <conditionalFormatting sqref="F57:G57">
    <cfRule type="cellIs" dxfId="8032" priority="11" operator="lessThan">
      <formula>0</formula>
    </cfRule>
  </conditionalFormatting>
  <conditionalFormatting sqref="F57:G57">
    <cfRule type="cellIs" dxfId="8031" priority="9" operator="lessThan">
      <formula>0</formula>
    </cfRule>
  </conditionalFormatting>
  <conditionalFormatting sqref="F57:G57">
    <cfRule type="cellIs" dxfId="8030" priority="10" operator="lessThan">
      <formula>0</formula>
    </cfRule>
  </conditionalFormatting>
  <conditionalFormatting sqref="F57:G57">
    <cfRule type="cellIs" dxfId="8029" priority="8" operator="lessThan">
      <formula>0</formula>
    </cfRule>
  </conditionalFormatting>
  <conditionalFormatting sqref="F57:G57">
    <cfRule type="cellIs" dxfId="8028" priority="7" operator="lessThan">
      <formula>0</formula>
    </cfRule>
  </conditionalFormatting>
  <conditionalFormatting sqref="F57:G57">
    <cfRule type="cellIs" dxfId="8027" priority="5" operator="lessThan">
      <formula>0</formula>
    </cfRule>
  </conditionalFormatting>
  <conditionalFormatting sqref="F57:G57">
    <cfRule type="cellIs" dxfId="8026" priority="6" operator="lessThan">
      <formula>0</formula>
    </cfRule>
  </conditionalFormatting>
  <conditionalFormatting sqref="F57:G57">
    <cfRule type="cellIs" dxfId="8025" priority="4" operator="lessThan">
      <formula>0</formula>
    </cfRule>
  </conditionalFormatting>
  <conditionalFormatting sqref="F57:G57">
    <cfRule type="cellIs" dxfId="8024" priority="3" operator="lessThan">
      <formula>0</formula>
    </cfRule>
  </conditionalFormatting>
  <conditionalFormatting sqref="F57:G57">
    <cfRule type="cellIs" dxfId="8023" priority="2" operator="lessThan">
      <formula>0</formula>
    </cfRule>
  </conditionalFormatting>
  <conditionalFormatting sqref="F57:G57">
    <cfRule type="cellIs" dxfId="8022" priority="43" operator="lessThan">
      <formula>0</formula>
    </cfRule>
  </conditionalFormatting>
  <conditionalFormatting sqref="F57:G57">
    <cfRule type="cellIs" dxfId="8021" priority="42" operator="lessThan">
      <formula>0</formula>
    </cfRule>
  </conditionalFormatting>
  <conditionalFormatting sqref="F57:G57">
    <cfRule type="cellIs" dxfId="8020" priority="41" operator="lessThan">
      <formula>0</formula>
    </cfRule>
  </conditionalFormatting>
  <conditionalFormatting sqref="F57:G57">
    <cfRule type="cellIs" dxfId="8019" priority="40" operator="lessThan">
      <formula>0</formula>
    </cfRule>
  </conditionalFormatting>
  <conditionalFormatting sqref="F57:G57">
    <cfRule type="cellIs" dxfId="8018" priority="39" operator="lessThan">
      <formula>0</formula>
    </cfRule>
  </conditionalFormatting>
  <conditionalFormatting sqref="F57:G57">
    <cfRule type="cellIs" dxfId="8017" priority="38" operator="lessThan">
      <formula>0</formula>
    </cfRule>
  </conditionalFormatting>
  <conditionalFormatting sqref="F57:G57">
    <cfRule type="cellIs" dxfId="8016" priority="37" operator="lessThan">
      <formula>0</formula>
    </cfRule>
  </conditionalFormatting>
  <conditionalFormatting sqref="F57:G57">
    <cfRule type="cellIs" dxfId="8015" priority="34" operator="lessThan">
      <formula>0</formula>
    </cfRule>
  </conditionalFormatting>
  <conditionalFormatting sqref="F57:G57">
    <cfRule type="cellIs" dxfId="8014" priority="33" operator="lessThan">
      <formula>0</formula>
    </cfRule>
  </conditionalFormatting>
  <conditionalFormatting sqref="F57:G57">
    <cfRule type="cellIs" dxfId="8013" priority="36" operator="lessThan">
      <formula>0</formula>
    </cfRule>
  </conditionalFormatting>
  <conditionalFormatting sqref="F57:G57">
    <cfRule type="cellIs" dxfId="8012" priority="35" operator="lessThan">
      <formula>0</formula>
    </cfRule>
  </conditionalFormatting>
  <conditionalFormatting sqref="F57:G57">
    <cfRule type="cellIs" dxfId="8011" priority="32" operator="lessThan">
      <formula>0</formula>
    </cfRule>
  </conditionalFormatting>
  <conditionalFormatting sqref="F57:G57">
    <cfRule type="cellIs" dxfId="8010" priority="31" operator="lessThan">
      <formula>0</formula>
    </cfRule>
  </conditionalFormatting>
  <conditionalFormatting sqref="F57:G57">
    <cfRule type="cellIs" dxfId="8009" priority="30" operator="lessThan">
      <formula>0</formula>
    </cfRule>
  </conditionalFormatting>
  <conditionalFormatting sqref="F57:G57">
    <cfRule type="cellIs" dxfId="8008" priority="29" operator="lessThan">
      <formula>0</formula>
    </cfRule>
  </conditionalFormatting>
  <conditionalFormatting sqref="F57:G57">
    <cfRule type="cellIs" dxfId="8007" priority="28" operator="lessThan">
      <formula>0</formula>
    </cfRule>
  </conditionalFormatting>
  <conditionalFormatting sqref="F57:G57">
    <cfRule type="cellIs" dxfId="8006" priority="27" operator="lessThan">
      <formula>0</formula>
    </cfRule>
  </conditionalFormatting>
  <conditionalFormatting sqref="F57:G57">
    <cfRule type="cellIs" dxfId="8005" priority="26" operator="lessThan">
      <formula>0</formula>
    </cfRule>
  </conditionalFormatting>
  <conditionalFormatting sqref="F57:G57">
    <cfRule type="cellIs" dxfId="8004" priority="21" operator="lessThan">
      <formula>0</formula>
    </cfRule>
  </conditionalFormatting>
  <conditionalFormatting sqref="F57:G57">
    <cfRule type="cellIs" dxfId="8003" priority="20" operator="lessThan">
      <formula>0</formula>
    </cfRule>
  </conditionalFormatting>
  <conditionalFormatting sqref="F57:G57">
    <cfRule type="cellIs" dxfId="8002" priority="18" operator="lessThan">
      <formula>0</formula>
    </cfRule>
  </conditionalFormatting>
  <conditionalFormatting sqref="F57:G57">
    <cfRule type="cellIs" dxfId="8001" priority="19" operator="lessThan">
      <formula>0</formula>
    </cfRule>
  </conditionalFormatting>
  <conditionalFormatting sqref="F57:G57">
    <cfRule type="cellIs" dxfId="8000" priority="17" operator="lessThan">
      <formula>0</formula>
    </cfRule>
  </conditionalFormatting>
  <conditionalFormatting sqref="F57:G57">
    <cfRule type="cellIs" dxfId="7999" priority="1" operator="lessThan">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workbookViewId="0">
      <selection activeCell="C64" sqref="C64"/>
    </sheetView>
  </sheetViews>
  <sheetFormatPr baseColWidth="10" defaultColWidth="11.42578125" defaultRowHeight="15" x14ac:dyDescent="0.25"/>
  <cols>
    <col min="1" max="1" width="11.42578125" style="196"/>
    <col min="2" max="2" width="17.7109375" customWidth="1"/>
    <col min="3" max="3" width="11.42578125" customWidth="1"/>
  </cols>
  <sheetData>
    <row r="1" spans="1:3" ht="51.75" thickBot="1" x14ac:dyDescent="0.3">
      <c r="B1" s="195" t="s">
        <v>79</v>
      </c>
      <c r="C1" s="195" t="s">
        <v>82</v>
      </c>
    </row>
    <row r="2" spans="1:3" hidden="1" x14ac:dyDescent="0.25">
      <c r="A2" s="197">
        <v>43101</v>
      </c>
      <c r="B2" s="186">
        <v>7.9386999999999999</v>
      </c>
      <c r="C2" s="186">
        <v>12.7098</v>
      </c>
    </row>
    <row r="3" spans="1:3" hidden="1" x14ac:dyDescent="0.25">
      <c r="A3" s="197">
        <v>43132</v>
      </c>
      <c r="B3" s="186">
        <v>5.8091999999999997</v>
      </c>
      <c r="C3" s="186">
        <v>8.4481000000000002</v>
      </c>
    </row>
    <row r="4" spans="1:3" hidden="1" x14ac:dyDescent="0.25">
      <c r="A4" s="197">
        <v>43160</v>
      </c>
      <c r="B4" s="186">
        <v>0.7006</v>
      </c>
      <c r="C4" s="186">
        <v>5.8103999999999996</v>
      </c>
    </row>
    <row r="5" spans="1:3" hidden="1" x14ac:dyDescent="0.25">
      <c r="A5" s="197">
        <v>43191</v>
      </c>
      <c r="B5" s="186">
        <v>4.7765000000000004</v>
      </c>
      <c r="C5" s="186">
        <v>16.448</v>
      </c>
    </row>
    <row r="6" spans="1:3" hidden="1" x14ac:dyDescent="0.25">
      <c r="A6" s="197">
        <v>43221</v>
      </c>
      <c r="B6" s="186">
        <v>8.8848000000000003</v>
      </c>
      <c r="C6" s="186">
        <v>7.8384999999999998</v>
      </c>
    </row>
    <row r="7" spans="1:3" hidden="1" x14ac:dyDescent="0.25">
      <c r="A7" s="197">
        <v>43252</v>
      </c>
      <c r="B7" s="186">
        <v>5.8842999999999996</v>
      </c>
      <c r="C7" s="186">
        <v>7.1173999999999999</v>
      </c>
    </row>
    <row r="8" spans="1:3" hidden="1" x14ac:dyDescent="0.25">
      <c r="A8" s="197">
        <v>43282</v>
      </c>
      <c r="B8" s="186">
        <v>2.3504</v>
      </c>
      <c r="C8" s="186">
        <v>8.2143999999999995</v>
      </c>
    </row>
    <row r="9" spans="1:3" hidden="1" x14ac:dyDescent="0.25">
      <c r="A9" s="197">
        <v>43313</v>
      </c>
      <c r="B9" s="186">
        <v>4.2925000000000004</v>
      </c>
      <c r="C9" s="186">
        <v>13.2348</v>
      </c>
    </row>
    <row r="10" spans="1:3" hidden="1" x14ac:dyDescent="0.25">
      <c r="A10" s="197">
        <v>43344</v>
      </c>
      <c r="B10" s="186">
        <v>11.760899999999999</v>
      </c>
      <c r="C10" s="186">
        <v>8.2090999999999994</v>
      </c>
    </row>
    <row r="11" spans="1:3" hidden="1" x14ac:dyDescent="0.25">
      <c r="A11" s="197">
        <v>43374</v>
      </c>
      <c r="B11" s="186">
        <v>13.799899999999999</v>
      </c>
      <c r="C11" s="186">
        <v>7.8997999999999999</v>
      </c>
    </row>
    <row r="12" spans="1:3" hidden="1" x14ac:dyDescent="0.25">
      <c r="A12" s="197">
        <v>43405</v>
      </c>
      <c r="B12" s="186">
        <v>12.9544</v>
      </c>
      <c r="C12" s="186">
        <v>6.4401999999999999</v>
      </c>
    </row>
    <row r="13" spans="1:3" ht="15.75" hidden="1" thickBot="1" x14ac:dyDescent="0.3">
      <c r="A13" s="198">
        <v>43435</v>
      </c>
      <c r="B13" s="189">
        <v>12.8073</v>
      </c>
      <c r="C13" s="189">
        <v>8.4239999999999995</v>
      </c>
    </row>
    <row r="14" spans="1:3" x14ac:dyDescent="0.25">
      <c r="A14" s="199">
        <v>43466</v>
      </c>
      <c r="B14" s="190">
        <v>10.919700000000001</v>
      </c>
      <c r="C14" s="190">
        <v>5.5873999999999997</v>
      </c>
    </row>
    <row r="15" spans="1:3" x14ac:dyDescent="0.25">
      <c r="A15" s="197">
        <v>43497</v>
      </c>
      <c r="B15" s="186">
        <v>10.4049</v>
      </c>
      <c r="C15" s="186">
        <v>12.1784</v>
      </c>
    </row>
    <row r="16" spans="1:3" x14ac:dyDescent="0.25">
      <c r="A16" s="197">
        <v>43525</v>
      </c>
      <c r="B16" s="186">
        <v>9.2257999999999996</v>
      </c>
      <c r="C16" s="186">
        <v>7.7276999999999996</v>
      </c>
    </row>
    <row r="17" spans="1:7" x14ac:dyDescent="0.25">
      <c r="A17" s="197">
        <v>43556</v>
      </c>
      <c r="B17" s="186">
        <v>11.2766</v>
      </c>
      <c r="C17" s="186">
        <v>9.9185999999999996</v>
      </c>
    </row>
    <row r="18" spans="1:7" x14ac:dyDescent="0.25">
      <c r="A18" s="197">
        <v>43586</v>
      </c>
      <c r="B18" s="186">
        <v>8.8430999999999997</v>
      </c>
      <c r="C18" s="186">
        <v>12.9726</v>
      </c>
    </row>
    <row r="19" spans="1:7" x14ac:dyDescent="0.25">
      <c r="A19" s="197">
        <v>43617</v>
      </c>
      <c r="B19" s="186">
        <v>6.7763</v>
      </c>
      <c r="C19" s="186">
        <v>5.8609</v>
      </c>
    </row>
    <row r="20" spans="1:7" x14ac:dyDescent="0.25">
      <c r="A20" s="197">
        <v>43647</v>
      </c>
      <c r="B20" s="186">
        <v>13.9945</v>
      </c>
      <c r="C20" s="186">
        <v>13.412599999999999</v>
      </c>
    </row>
    <row r="21" spans="1:7" x14ac:dyDescent="0.25">
      <c r="A21" s="197">
        <v>43678</v>
      </c>
      <c r="B21" s="186">
        <v>12.6761</v>
      </c>
      <c r="C21" s="186">
        <v>7.8479999999999999</v>
      </c>
    </row>
    <row r="22" spans="1:7" x14ac:dyDescent="0.25">
      <c r="A22" s="197">
        <v>43709</v>
      </c>
      <c r="B22" s="186">
        <v>11.4796</v>
      </c>
      <c r="C22" s="186">
        <v>9.7044999999999995</v>
      </c>
    </row>
    <row r="23" spans="1:7" x14ac:dyDescent="0.25">
      <c r="A23" s="197">
        <v>43739</v>
      </c>
      <c r="B23" s="186">
        <v>8.9320000000000004</v>
      </c>
      <c r="C23" s="186">
        <v>11.112500000000001</v>
      </c>
    </row>
    <row r="24" spans="1:7" x14ac:dyDescent="0.25">
      <c r="A24" s="197">
        <v>43770</v>
      </c>
      <c r="B24" s="186">
        <v>4.8295000000000003</v>
      </c>
      <c r="C24" s="186">
        <v>11.588699999999999</v>
      </c>
    </row>
    <row r="25" spans="1:7" ht="15.75" thickBot="1" x14ac:dyDescent="0.3">
      <c r="A25" s="198">
        <v>43800</v>
      </c>
      <c r="B25" s="189">
        <v>5.2915000000000001</v>
      </c>
      <c r="C25" s="189">
        <v>10.0358</v>
      </c>
      <c r="F25" s="644"/>
      <c r="G25" s="644"/>
    </row>
    <row r="26" spans="1:7" x14ac:dyDescent="0.25">
      <c r="A26" s="199">
        <v>43831</v>
      </c>
      <c r="B26" s="191">
        <v>5.2916876428426747</v>
      </c>
      <c r="C26" s="191">
        <v>6.8819966182250454</v>
      </c>
      <c r="F26" s="137"/>
      <c r="G26" s="137"/>
    </row>
    <row r="27" spans="1:7" x14ac:dyDescent="0.25">
      <c r="A27" s="197">
        <v>43862</v>
      </c>
      <c r="B27" s="187">
        <v>13.528326827805429</v>
      </c>
      <c r="C27" s="187">
        <v>6.6935400723040743</v>
      </c>
      <c r="F27" s="137"/>
      <c r="G27" s="137"/>
    </row>
    <row r="28" spans="1:7" x14ac:dyDescent="0.25">
      <c r="A28" s="197">
        <v>43891</v>
      </c>
      <c r="B28" s="187">
        <v>6.8293017897007076</v>
      </c>
      <c r="C28" s="187">
        <v>-6.7268506212812724</v>
      </c>
      <c r="F28" s="137"/>
      <c r="G28" s="137"/>
    </row>
    <row r="29" spans="1:7" x14ac:dyDescent="0.25">
      <c r="A29" s="197">
        <v>43922</v>
      </c>
      <c r="B29" s="187">
        <v>-19.009767879823173</v>
      </c>
      <c r="C29" s="187">
        <v>-27.75004147291132</v>
      </c>
      <c r="F29" s="137"/>
      <c r="G29" s="137"/>
    </row>
    <row r="30" spans="1:7" x14ac:dyDescent="0.25">
      <c r="A30" s="197">
        <v>43952</v>
      </c>
      <c r="B30" s="187">
        <v>-23.513534914512533</v>
      </c>
      <c r="C30" s="187">
        <v>-5.9985545072364914</v>
      </c>
      <c r="F30" s="137"/>
      <c r="G30" s="137"/>
    </row>
    <row r="31" spans="1:7" x14ac:dyDescent="0.25">
      <c r="A31" s="197">
        <v>43983</v>
      </c>
      <c r="B31" s="187">
        <v>-25.570824127962538</v>
      </c>
      <c r="C31" s="187">
        <v>15.004185127862769</v>
      </c>
      <c r="F31" s="137"/>
      <c r="G31" s="137"/>
    </row>
    <row r="32" spans="1:7" x14ac:dyDescent="0.25">
      <c r="A32" s="197">
        <v>44013</v>
      </c>
      <c r="B32" s="187">
        <v>-27.257573668603996</v>
      </c>
      <c r="C32" s="187">
        <v>17.409059438483524</v>
      </c>
    </row>
    <row r="33" spans="1:13" x14ac:dyDescent="0.25">
      <c r="A33" s="197">
        <v>44044</v>
      </c>
      <c r="B33" s="187">
        <v>-27.346765312551696</v>
      </c>
      <c r="C33" s="187">
        <v>8.3710944471904156</v>
      </c>
    </row>
    <row r="34" spans="1:13" x14ac:dyDescent="0.25">
      <c r="A34" s="197">
        <v>44075</v>
      </c>
      <c r="B34" s="187">
        <v>-20.325883177052035</v>
      </c>
      <c r="C34" s="187">
        <v>13.877548279557899</v>
      </c>
    </row>
    <row r="35" spans="1:13" x14ac:dyDescent="0.25">
      <c r="A35" s="197">
        <v>44105</v>
      </c>
      <c r="B35" s="187">
        <v>-17.797015286715961</v>
      </c>
      <c r="C35" s="187">
        <v>10.000926677775837</v>
      </c>
      <c r="M35" t="s">
        <v>13</v>
      </c>
    </row>
    <row r="36" spans="1:13" x14ac:dyDescent="0.25">
      <c r="A36" s="197">
        <v>44136</v>
      </c>
      <c r="B36" s="187">
        <v>-14.041896182942949</v>
      </c>
      <c r="C36" s="187">
        <v>11.75983664771212</v>
      </c>
    </row>
    <row r="37" spans="1:13" ht="15.75" thickBot="1" x14ac:dyDescent="0.3">
      <c r="A37" s="198">
        <v>44166</v>
      </c>
      <c r="B37" s="192">
        <v>-17.411680377553878</v>
      </c>
      <c r="C37" s="192">
        <v>20.455731624737197</v>
      </c>
    </row>
    <row r="38" spans="1:13" x14ac:dyDescent="0.25">
      <c r="A38" s="199">
        <v>44197</v>
      </c>
      <c r="B38" s="193">
        <v>-12.086153922681191</v>
      </c>
      <c r="C38" s="193">
        <v>12.883866553995006</v>
      </c>
    </row>
    <row r="39" spans="1:13" x14ac:dyDescent="0.25">
      <c r="A39" s="197">
        <v>44228</v>
      </c>
      <c r="B39" s="188">
        <v>-14.032226597768656</v>
      </c>
      <c r="C39" s="188">
        <v>7.8195233381189695</v>
      </c>
    </row>
    <row r="40" spans="1:13" x14ac:dyDescent="0.25">
      <c r="A40" s="197">
        <v>44256</v>
      </c>
      <c r="B40" s="188">
        <v>-2.6090731312561957</v>
      </c>
      <c r="C40" s="188">
        <v>35.952534438581068</v>
      </c>
    </row>
    <row r="41" spans="1:13" x14ac:dyDescent="0.25">
      <c r="A41" s="197">
        <v>44287</v>
      </c>
      <c r="B41" s="188">
        <v>23.011185240226965</v>
      </c>
      <c r="C41" s="188">
        <v>77.12244332436893</v>
      </c>
    </row>
    <row r="42" spans="1:13" x14ac:dyDescent="0.25">
      <c r="A42" s="197">
        <v>44317</v>
      </c>
      <c r="B42" s="188">
        <v>32.643449536395735</v>
      </c>
      <c r="C42" s="188">
        <v>9.062592989128305</v>
      </c>
    </row>
    <row r="43" spans="1:13" x14ac:dyDescent="0.25">
      <c r="A43" s="197">
        <v>44348</v>
      </c>
      <c r="B43" s="188">
        <v>60.479103306220793</v>
      </c>
      <c r="C43" s="188">
        <v>8.6491288847368963</v>
      </c>
    </row>
    <row r="44" spans="1:13" x14ac:dyDescent="0.25">
      <c r="A44" s="197">
        <v>44378</v>
      </c>
      <c r="B44" s="188">
        <v>59.848991834255344</v>
      </c>
      <c r="C44" s="188">
        <v>3.4342238356264545</v>
      </c>
    </row>
    <row r="45" spans="1:13" x14ac:dyDescent="0.25">
      <c r="A45" s="197">
        <v>44409</v>
      </c>
      <c r="B45" s="188">
        <v>51.280611195760599</v>
      </c>
      <c r="C45" s="188">
        <v>15.038412682002189</v>
      </c>
    </row>
    <row r="46" spans="1:13" x14ac:dyDescent="0.25">
      <c r="A46" s="197">
        <v>44440</v>
      </c>
      <c r="B46" s="188">
        <v>50.352636576056568</v>
      </c>
      <c r="C46" s="188">
        <v>10.207284813064675</v>
      </c>
    </row>
    <row r="47" spans="1:13" x14ac:dyDescent="0.25">
      <c r="A47" s="197">
        <v>44470</v>
      </c>
      <c r="B47" s="188">
        <v>42.362122437778993</v>
      </c>
      <c r="C47" s="188">
        <v>11.687258992754778</v>
      </c>
    </row>
    <row r="48" spans="1:13" x14ac:dyDescent="0.25">
      <c r="A48" s="197">
        <v>44501</v>
      </c>
      <c r="B48" s="188">
        <v>53.272189769939217</v>
      </c>
      <c r="C48" s="188">
        <v>20.119331345865604</v>
      </c>
    </row>
    <row r="49" spans="1:3" ht="15.75" thickBot="1" x14ac:dyDescent="0.3">
      <c r="A49" s="198">
        <v>44531</v>
      </c>
      <c r="B49" s="194">
        <v>54.741057024517744</v>
      </c>
      <c r="C49" s="194">
        <v>16.172643045037077</v>
      </c>
    </row>
    <row r="50" spans="1:3" x14ac:dyDescent="0.25">
      <c r="A50" s="199">
        <v>44562</v>
      </c>
      <c r="B50" s="186">
        <v>55.614434114001909</v>
      </c>
      <c r="C50" s="186">
        <v>12.555989851951693</v>
      </c>
    </row>
    <row r="51" spans="1:3" x14ac:dyDescent="0.25">
      <c r="A51" s="197">
        <v>44593</v>
      </c>
      <c r="B51" s="186">
        <v>48.022668033365903</v>
      </c>
      <c r="C51" s="186">
        <v>11.84151093864925</v>
      </c>
    </row>
    <row r="52" spans="1:3" x14ac:dyDescent="0.25">
      <c r="A52" s="197">
        <v>44621</v>
      </c>
      <c r="B52" s="186">
        <v>45.294696059815607</v>
      </c>
      <c r="C52" s="186">
        <v>14.092733870513825</v>
      </c>
    </row>
    <row r="53" spans="1:3" x14ac:dyDescent="0.25">
      <c r="A53" s="197">
        <v>44652</v>
      </c>
      <c r="B53" s="186">
        <v>38</v>
      </c>
      <c r="C53" s="186">
        <v>14.8</v>
      </c>
    </row>
    <row r="54" spans="1:3" x14ac:dyDescent="0.25">
      <c r="A54" s="197">
        <v>44682</v>
      </c>
      <c r="B54" s="186">
        <v>44.9</v>
      </c>
      <c r="C54" s="186">
        <v>24.2</v>
      </c>
    </row>
    <row r="55" spans="1:3" x14ac:dyDescent="0.25">
      <c r="A55" s="197">
        <v>44713</v>
      </c>
      <c r="B55" s="186">
        <v>18.5</v>
      </c>
      <c r="C55" s="186">
        <v>25.9</v>
      </c>
    </row>
    <row r="56" spans="1:3" x14ac:dyDescent="0.25">
      <c r="A56" s="197">
        <v>44743</v>
      </c>
      <c r="B56" s="186">
        <v>27.9</v>
      </c>
      <c r="C56" s="186">
        <v>9</v>
      </c>
    </row>
    <row r="57" spans="1:3" x14ac:dyDescent="0.25">
      <c r="A57" s="197">
        <v>44774</v>
      </c>
      <c r="B57" s="186">
        <v>33.9</v>
      </c>
      <c r="C57" s="186">
        <v>11.9</v>
      </c>
    </row>
    <row r="58" spans="1:3" x14ac:dyDescent="0.25">
      <c r="A58" s="197">
        <v>44805</v>
      </c>
      <c r="B58" s="186">
        <v>30.7</v>
      </c>
      <c r="C58" s="186">
        <v>11.3</v>
      </c>
    </row>
    <row r="59" spans="1:3" x14ac:dyDescent="0.25">
      <c r="A59" s="197">
        <v>44835</v>
      </c>
      <c r="B59" s="186">
        <v>28.1</v>
      </c>
      <c r="C59" s="186">
        <v>8.8000000000000007</v>
      </c>
    </row>
    <row r="60" spans="1:3" x14ac:dyDescent="0.25">
      <c r="A60" s="197">
        <v>44866</v>
      </c>
      <c r="B60" s="186">
        <v>23.6</v>
      </c>
      <c r="C60" s="186">
        <v>2</v>
      </c>
    </row>
    <row r="61" spans="1:3" ht="15.75" thickBot="1" x14ac:dyDescent="0.3">
      <c r="A61" s="198">
        <v>44896</v>
      </c>
      <c r="B61" s="189">
        <v>13.4</v>
      </c>
      <c r="C61" s="189">
        <v>1.1000000000000001</v>
      </c>
    </row>
    <row r="62" spans="1:3" x14ac:dyDescent="0.25">
      <c r="A62" s="199">
        <v>44927</v>
      </c>
      <c r="B62" s="190">
        <v>11.6</v>
      </c>
      <c r="C62" s="190">
        <v>9.6</v>
      </c>
    </row>
    <row r="63" spans="1:3" x14ac:dyDescent="0.25">
      <c r="A63" s="197">
        <v>44958</v>
      </c>
      <c r="B63" s="186">
        <v>19.100000000000001</v>
      </c>
      <c r="C63" s="186">
        <v>4</v>
      </c>
    </row>
    <row r="64" spans="1:3" x14ac:dyDescent="0.25">
      <c r="A64" s="197">
        <v>44986</v>
      </c>
      <c r="B64" s="186"/>
      <c r="C64" s="186"/>
    </row>
    <row r="65" spans="1:3" x14ac:dyDescent="0.25">
      <c r="A65" s="197">
        <v>45017</v>
      </c>
      <c r="B65" s="186"/>
      <c r="C65" s="186"/>
    </row>
    <row r="66" spans="1:3" x14ac:dyDescent="0.25">
      <c r="A66" s="197">
        <v>45047</v>
      </c>
      <c r="B66" s="186"/>
      <c r="C66" s="186"/>
    </row>
    <row r="67" spans="1:3" x14ac:dyDescent="0.25">
      <c r="A67" s="197">
        <v>45078</v>
      </c>
      <c r="B67" s="186"/>
      <c r="C67" s="186"/>
    </row>
    <row r="68" spans="1:3" x14ac:dyDescent="0.25">
      <c r="A68" s="197">
        <v>45108</v>
      </c>
      <c r="B68" s="186"/>
      <c r="C68" s="186"/>
    </row>
    <row r="69" spans="1:3" x14ac:dyDescent="0.25">
      <c r="A69" s="197">
        <v>45139</v>
      </c>
      <c r="B69" s="186"/>
      <c r="C69" s="186"/>
    </row>
    <row r="70" spans="1:3" x14ac:dyDescent="0.25">
      <c r="A70" s="197">
        <v>45170</v>
      </c>
      <c r="B70" s="186"/>
      <c r="C70" s="186"/>
    </row>
    <row r="71" spans="1:3" x14ac:dyDescent="0.25">
      <c r="A71" s="197">
        <v>45200</v>
      </c>
      <c r="B71" s="186"/>
      <c r="C71" s="186"/>
    </row>
    <row r="72" spans="1:3" x14ac:dyDescent="0.25">
      <c r="A72" s="197">
        <v>45231</v>
      </c>
      <c r="B72" s="186"/>
      <c r="C72" s="186"/>
    </row>
    <row r="73" spans="1:3" ht="15.75" thickBot="1" x14ac:dyDescent="0.3">
      <c r="A73" s="198">
        <v>45261</v>
      </c>
      <c r="B73" s="189"/>
      <c r="C73" s="189"/>
    </row>
    <row r="74" spans="1:3" x14ac:dyDescent="0.25">
      <c r="A74" s="199">
        <v>45292</v>
      </c>
      <c r="B74" s="191"/>
      <c r="C74" s="191"/>
    </row>
    <row r="75" spans="1:3" x14ac:dyDescent="0.25">
      <c r="A75" s="197">
        <v>45323</v>
      </c>
      <c r="B75" s="187"/>
      <c r="C75" s="187"/>
    </row>
    <row r="76" spans="1:3" x14ac:dyDescent="0.25">
      <c r="A76" s="197">
        <v>45352</v>
      </c>
      <c r="B76" s="187"/>
      <c r="C76" s="187"/>
    </row>
    <row r="77" spans="1:3" x14ac:dyDescent="0.25">
      <c r="A77" s="197">
        <v>45383</v>
      </c>
      <c r="B77" s="187"/>
      <c r="C77" s="187"/>
    </row>
    <row r="78" spans="1:3" x14ac:dyDescent="0.25">
      <c r="A78" s="197">
        <v>45413</v>
      </c>
      <c r="B78" s="187"/>
      <c r="C78" s="187"/>
    </row>
    <row r="79" spans="1:3" x14ac:dyDescent="0.25">
      <c r="A79" s="197">
        <v>45444</v>
      </c>
      <c r="B79" s="187"/>
      <c r="C79" s="187"/>
    </row>
    <row r="80" spans="1:3" x14ac:dyDescent="0.25">
      <c r="A80" s="197">
        <v>45474</v>
      </c>
      <c r="B80" s="187"/>
      <c r="C80" s="187"/>
    </row>
    <row r="81" spans="1:3" x14ac:dyDescent="0.25">
      <c r="A81" s="197">
        <v>45505</v>
      </c>
      <c r="B81" s="187"/>
      <c r="C81" s="187"/>
    </row>
    <row r="82" spans="1:3" x14ac:dyDescent="0.25">
      <c r="A82" s="197">
        <v>45536</v>
      </c>
      <c r="B82" s="187"/>
      <c r="C82" s="187"/>
    </row>
    <row r="83" spans="1:3" x14ac:dyDescent="0.25">
      <c r="A83" s="197">
        <v>45566</v>
      </c>
      <c r="B83" s="187"/>
      <c r="C83" s="187"/>
    </row>
    <row r="84" spans="1:3" x14ac:dyDescent="0.25">
      <c r="A84" s="197">
        <v>45597</v>
      </c>
      <c r="B84" s="187"/>
      <c r="C84" s="187"/>
    </row>
    <row r="85" spans="1:3" ht="15.75" thickBot="1" x14ac:dyDescent="0.3">
      <c r="A85" s="198">
        <v>45627</v>
      </c>
      <c r="B85" s="192"/>
      <c r="C85" s="192"/>
    </row>
    <row r="86" spans="1:3" x14ac:dyDescent="0.25">
      <c r="A86" s="199"/>
      <c r="B86" s="193"/>
      <c r="C86" s="193"/>
    </row>
    <row r="87" spans="1:3" x14ac:dyDescent="0.25">
      <c r="A87" s="197"/>
      <c r="B87" s="188"/>
      <c r="C87" s="188"/>
    </row>
    <row r="88" spans="1:3" x14ac:dyDescent="0.25">
      <c r="A88" s="197"/>
      <c r="B88" s="188"/>
      <c r="C88" s="188"/>
    </row>
    <row r="89" spans="1:3" x14ac:dyDescent="0.25">
      <c r="A89" s="197"/>
      <c r="B89" s="188"/>
      <c r="C89" s="188"/>
    </row>
    <row r="90" spans="1:3" x14ac:dyDescent="0.25">
      <c r="A90" s="197"/>
      <c r="B90" s="188"/>
      <c r="C90" s="188"/>
    </row>
    <row r="91" spans="1:3" x14ac:dyDescent="0.25">
      <c r="A91" s="197"/>
      <c r="B91" s="188"/>
      <c r="C91" s="188"/>
    </row>
    <row r="92" spans="1:3" x14ac:dyDescent="0.25">
      <c r="A92" s="197"/>
      <c r="B92" s="188"/>
      <c r="C92" s="188"/>
    </row>
    <row r="93" spans="1:3" x14ac:dyDescent="0.25">
      <c r="A93" s="197"/>
      <c r="B93" s="188"/>
      <c r="C93" s="188"/>
    </row>
    <row r="94" spans="1:3" x14ac:dyDescent="0.25">
      <c r="A94" s="197"/>
      <c r="B94" s="188"/>
      <c r="C94" s="188"/>
    </row>
    <row r="95" spans="1:3" x14ac:dyDescent="0.25">
      <c r="A95" s="197"/>
      <c r="B95" s="188"/>
      <c r="C95" s="188"/>
    </row>
    <row r="96" spans="1:3" x14ac:dyDescent="0.25">
      <c r="A96" s="197"/>
      <c r="B96" s="188"/>
      <c r="C96" s="188"/>
    </row>
    <row r="97" spans="1:3" ht="15.75" thickBot="1" x14ac:dyDescent="0.3">
      <c r="A97" s="200"/>
      <c r="B97" s="194"/>
      <c r="C97" s="194"/>
    </row>
  </sheetData>
  <mergeCells count="1">
    <mergeCell ref="F25:G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98"/>
  <sheetViews>
    <sheetView showGridLines="0" zoomScale="80" zoomScaleNormal="80" workbookViewId="0">
      <selection activeCell="B4" sqref="B4"/>
    </sheetView>
  </sheetViews>
  <sheetFormatPr baseColWidth="10" defaultColWidth="11.42578125" defaultRowHeight="14.25" x14ac:dyDescent="0.2"/>
  <cols>
    <col min="1" max="1" width="1.28515625" style="217" customWidth="1"/>
    <col min="2" max="2" width="27.42578125" style="217" customWidth="1"/>
    <col min="3" max="5" width="11.140625" style="217" customWidth="1"/>
    <col min="6" max="6" width="13.42578125" style="217" customWidth="1"/>
    <col min="7" max="13" width="8.7109375" style="217" customWidth="1"/>
    <col min="14" max="14" width="25.5703125" style="217" customWidth="1"/>
    <col min="15" max="15" width="22.7109375" style="217" bestFit="1" customWidth="1"/>
    <col min="16" max="16" width="15.140625" style="217" customWidth="1"/>
    <col min="17" max="17" width="17.28515625" style="217" customWidth="1"/>
    <col min="18" max="16384" width="11.42578125" style="217"/>
  </cols>
  <sheetData>
    <row r="1" spans="1:17" ht="15" customHeight="1" x14ac:dyDescent="0.2">
      <c r="A1" s="647" t="s">
        <v>152</v>
      </c>
      <c r="B1" s="648"/>
      <c r="C1" s="648"/>
      <c r="D1" s="648"/>
      <c r="E1" s="648"/>
      <c r="F1" s="648"/>
      <c r="G1" s="648"/>
      <c r="H1" s="648"/>
      <c r="I1" s="648"/>
      <c r="J1" s="648"/>
      <c r="K1" s="648"/>
      <c r="L1" s="648"/>
      <c r="M1" s="648"/>
      <c r="N1" s="648"/>
      <c r="O1" s="648"/>
      <c r="P1" s="648"/>
      <c r="Q1" s="649"/>
    </row>
    <row r="2" spans="1:17" ht="15" customHeight="1" x14ac:dyDescent="0.2">
      <c r="A2" s="650"/>
      <c r="B2" s="608"/>
      <c r="C2" s="608"/>
      <c r="D2" s="608"/>
      <c r="E2" s="608"/>
      <c r="F2" s="608"/>
      <c r="G2" s="608"/>
      <c r="H2" s="608"/>
      <c r="I2" s="608"/>
      <c r="J2" s="608"/>
      <c r="K2" s="608"/>
      <c r="L2" s="608"/>
      <c r="M2" s="608"/>
      <c r="N2" s="608"/>
      <c r="O2" s="608"/>
      <c r="P2" s="608"/>
      <c r="Q2" s="651"/>
    </row>
    <row r="3" spans="1:17" x14ac:dyDescent="0.2">
      <c r="B3" s="219"/>
      <c r="N3" s="428" t="s">
        <v>4</v>
      </c>
      <c r="O3" s="428" t="s">
        <v>988</v>
      </c>
    </row>
    <row r="4" spans="1:17" x14ac:dyDescent="0.2">
      <c r="B4" s="223"/>
      <c r="I4" s="217" t="s">
        <v>13</v>
      </c>
      <c r="M4" s="220"/>
      <c r="N4" s="220"/>
      <c r="O4" s="220"/>
      <c r="P4" s="220"/>
    </row>
    <row r="5" spans="1:17" ht="9" customHeight="1" x14ac:dyDescent="0.2">
      <c r="B5" s="223"/>
      <c r="M5" s="220"/>
      <c r="N5" s="220"/>
      <c r="O5" s="220"/>
      <c r="P5" s="220"/>
    </row>
    <row r="6" spans="1:17" ht="26.25" customHeight="1" x14ac:dyDescent="0.2">
      <c r="B6" s="223"/>
      <c r="M6" s="619" t="s">
        <v>991</v>
      </c>
      <c r="N6" s="619"/>
      <c r="O6" s="619">
        <v>2023</v>
      </c>
      <c r="P6" s="613" t="s">
        <v>964</v>
      </c>
      <c r="Q6" s="658" t="s">
        <v>153</v>
      </c>
    </row>
    <row r="7" spans="1:17" ht="16.5" customHeight="1" thickBot="1" x14ac:dyDescent="0.25">
      <c r="B7" s="223"/>
      <c r="M7" s="652"/>
      <c r="N7" s="652"/>
      <c r="O7" s="652"/>
      <c r="P7" s="657"/>
      <c r="Q7" s="659"/>
    </row>
    <row r="8" spans="1:17" ht="14.25" customHeight="1" x14ac:dyDescent="0.2">
      <c r="B8" s="223"/>
      <c r="M8" s="653" t="s">
        <v>154</v>
      </c>
      <c r="N8" s="653"/>
      <c r="O8" s="660">
        <f>+O10+O12+O14+O16</f>
        <v>7898825.1987699904</v>
      </c>
      <c r="P8" s="662">
        <v>-1.4E-2</v>
      </c>
      <c r="Q8" s="664">
        <f>+Q10+Q12+Q14+Q16</f>
        <v>1</v>
      </c>
    </row>
    <row r="9" spans="1:17" ht="17.45" customHeight="1" x14ac:dyDescent="0.2">
      <c r="B9" s="223"/>
      <c r="M9" s="654"/>
      <c r="N9" s="654"/>
      <c r="O9" s="661"/>
      <c r="P9" s="663"/>
      <c r="Q9" s="665"/>
    </row>
    <row r="10" spans="1:17" x14ac:dyDescent="0.2">
      <c r="B10" s="223"/>
      <c r="M10" s="655" t="s">
        <v>155</v>
      </c>
      <c r="N10" s="655"/>
      <c r="O10" s="666">
        <v>4355328.4732799903</v>
      </c>
      <c r="P10" s="668">
        <v>4.7E-2</v>
      </c>
      <c r="Q10" s="645">
        <f>+O10/$O$8</f>
        <v>0.55138939825611089</v>
      </c>
    </row>
    <row r="11" spans="1:17" ht="15" customHeight="1" x14ac:dyDescent="0.2">
      <c r="B11" s="223"/>
      <c r="M11" s="656"/>
      <c r="N11" s="656"/>
      <c r="O11" s="667"/>
      <c r="P11" s="669"/>
      <c r="Q11" s="646"/>
    </row>
    <row r="12" spans="1:17" ht="15" customHeight="1" x14ac:dyDescent="0.2">
      <c r="B12" s="223"/>
      <c r="M12" s="655" t="s">
        <v>156</v>
      </c>
      <c r="N12" s="655"/>
      <c r="O12" s="666">
        <v>1460504.06005</v>
      </c>
      <c r="P12" s="668">
        <v>-5.0999999999999997E-2</v>
      </c>
      <c r="Q12" s="645">
        <f>+O12/$O$8</f>
        <v>0.1849014281614221</v>
      </c>
    </row>
    <row r="13" spans="1:17" ht="15" customHeight="1" x14ac:dyDescent="0.2">
      <c r="B13" s="223"/>
      <c r="M13" s="656"/>
      <c r="N13" s="656"/>
      <c r="O13" s="667"/>
      <c r="P13" s="669"/>
      <c r="Q13" s="646"/>
    </row>
    <row r="14" spans="1:17" ht="15" customHeight="1" x14ac:dyDescent="0.2">
      <c r="B14" s="223"/>
      <c r="M14" s="655" t="s">
        <v>157</v>
      </c>
      <c r="N14" s="655"/>
      <c r="O14" s="666">
        <v>1587759.9254900001</v>
      </c>
      <c r="P14" s="668">
        <v>-0.154</v>
      </c>
      <c r="Q14" s="645">
        <f>+O14/$O$8</f>
        <v>0.20101216137018033</v>
      </c>
    </row>
    <row r="15" spans="1:17" ht="15" customHeight="1" x14ac:dyDescent="0.2">
      <c r="B15" s="223"/>
      <c r="M15" s="656"/>
      <c r="N15" s="656"/>
      <c r="O15" s="667"/>
      <c r="P15" s="669"/>
      <c r="Q15" s="646"/>
    </row>
    <row r="16" spans="1:17" ht="15" customHeight="1" x14ac:dyDescent="0.2">
      <c r="B16" s="223"/>
      <c r="M16" s="655" t="s">
        <v>158</v>
      </c>
      <c r="N16" s="655"/>
      <c r="O16" s="666">
        <v>495232.73995000002</v>
      </c>
      <c r="P16" s="668">
        <v>0.13900000000000001</v>
      </c>
      <c r="Q16" s="645">
        <f>+O16/$O$8</f>
        <v>6.2697012212286699E-2</v>
      </c>
    </row>
    <row r="17" spans="2:17" ht="15" customHeight="1" x14ac:dyDescent="0.2">
      <c r="B17" s="223"/>
      <c r="M17" s="656"/>
      <c r="N17" s="656"/>
      <c r="O17" s="667"/>
      <c r="P17" s="669"/>
      <c r="Q17" s="646"/>
    </row>
    <row r="18" spans="2:17" x14ac:dyDescent="0.2">
      <c r="B18" s="223"/>
      <c r="M18" s="231" t="s">
        <v>159</v>
      </c>
      <c r="N18" s="220"/>
      <c r="O18" s="220"/>
      <c r="P18" s="220"/>
    </row>
    <row r="19" spans="2:17" ht="5.25" customHeight="1" x14ac:dyDescent="0.2">
      <c r="B19" s="223"/>
      <c r="M19" s="246"/>
      <c r="N19" s="273"/>
      <c r="O19" s="273"/>
      <c r="P19" s="273"/>
      <c r="Q19" s="273"/>
    </row>
    <row r="20" spans="2:17" ht="27" customHeight="1" x14ac:dyDescent="0.2">
      <c r="B20" s="223"/>
      <c r="M20" s="670" t="s">
        <v>1011</v>
      </c>
      <c r="N20" s="670"/>
      <c r="O20" s="670"/>
      <c r="P20" s="670"/>
      <c r="Q20" s="670"/>
    </row>
    <row r="21" spans="2:17" ht="27" customHeight="1" x14ac:dyDescent="0.2">
      <c r="B21" s="223"/>
      <c r="M21" s="670"/>
      <c r="N21" s="670"/>
      <c r="O21" s="670"/>
      <c r="P21" s="670"/>
      <c r="Q21" s="670"/>
    </row>
    <row r="22" spans="2:17" ht="27" customHeight="1" x14ac:dyDescent="0.2">
      <c r="B22" s="223"/>
      <c r="M22" s="670"/>
      <c r="N22" s="670"/>
      <c r="O22" s="670"/>
      <c r="P22" s="670"/>
      <c r="Q22" s="670"/>
    </row>
    <row r="23" spans="2:17" ht="31.5" customHeight="1" x14ac:dyDescent="0.2">
      <c r="B23" s="223"/>
      <c r="M23" s="670"/>
      <c r="N23" s="670"/>
      <c r="O23" s="670"/>
      <c r="P23" s="670"/>
      <c r="Q23" s="670"/>
    </row>
    <row r="24" spans="2:17" ht="27" customHeight="1" x14ac:dyDescent="0.2">
      <c r="M24" s="670"/>
      <c r="N24" s="670"/>
      <c r="O24" s="670"/>
      <c r="P24" s="670"/>
      <c r="Q24" s="670"/>
    </row>
    <row r="25" spans="2:17" ht="27" customHeight="1" x14ac:dyDescent="0.2">
      <c r="B25" s="274" t="s">
        <v>160</v>
      </c>
      <c r="C25" s="275"/>
      <c r="D25" s="275"/>
      <c r="E25" s="275"/>
      <c r="F25" s="275"/>
      <c r="G25" s="275"/>
      <c r="H25" s="275"/>
      <c r="I25" s="275"/>
      <c r="J25" s="275"/>
      <c r="M25" s="670"/>
      <c r="N25" s="670"/>
      <c r="O25" s="670"/>
      <c r="P25" s="670"/>
      <c r="Q25" s="670"/>
    </row>
    <row r="26" spans="2:17" x14ac:dyDescent="0.2">
      <c r="B26" s="276"/>
      <c r="C26" s="275"/>
      <c r="D26" s="275"/>
      <c r="E26" s="275"/>
      <c r="F26" s="275"/>
      <c r="G26" s="275"/>
      <c r="H26" s="275"/>
      <c r="I26" s="275"/>
      <c r="J26" s="275"/>
      <c r="M26" s="670"/>
      <c r="N26" s="670"/>
      <c r="O26" s="670"/>
      <c r="P26" s="670"/>
      <c r="Q26" s="670"/>
    </row>
    <row r="27" spans="2:17" x14ac:dyDescent="0.2">
      <c r="B27" s="276"/>
      <c r="C27" s="275"/>
      <c r="D27" s="275"/>
      <c r="E27" s="275"/>
      <c r="F27" s="275"/>
      <c r="G27" s="275"/>
      <c r="H27" s="275"/>
      <c r="I27" s="275"/>
      <c r="J27" s="275"/>
      <c r="M27" s="670"/>
      <c r="N27" s="670"/>
      <c r="O27" s="670"/>
      <c r="P27" s="670"/>
      <c r="Q27" s="670"/>
    </row>
    <row r="28" spans="2:17" x14ac:dyDescent="0.2">
      <c r="B28" s="275"/>
      <c r="C28" s="275"/>
      <c r="D28" s="275"/>
      <c r="E28" s="275"/>
      <c r="F28" s="275"/>
      <c r="G28" s="275"/>
      <c r="H28" s="275"/>
      <c r="I28" s="275"/>
      <c r="J28" s="275"/>
      <c r="M28" s="670"/>
      <c r="N28" s="670"/>
      <c r="O28" s="670"/>
      <c r="P28" s="670"/>
      <c r="Q28" s="670"/>
    </row>
    <row r="29" spans="2:17" x14ac:dyDescent="0.2">
      <c r="B29" s="275"/>
      <c r="C29" s="275"/>
      <c r="D29" s="275"/>
      <c r="E29" s="275"/>
      <c r="F29" s="275"/>
      <c r="G29" s="275"/>
      <c r="H29" s="275"/>
      <c r="I29" s="275"/>
      <c r="J29" s="275"/>
      <c r="M29" s="670"/>
      <c r="N29" s="670"/>
      <c r="O29" s="670"/>
      <c r="P29" s="670"/>
      <c r="Q29" s="670"/>
    </row>
    <row r="30" spans="2:17" ht="67.5" customHeight="1" x14ac:dyDescent="0.2">
      <c r="B30" s="275"/>
      <c r="C30" s="275"/>
      <c r="D30" s="275"/>
      <c r="E30" s="275"/>
      <c r="F30" s="275"/>
      <c r="G30" s="275"/>
      <c r="H30" s="275"/>
      <c r="I30" s="275"/>
      <c r="J30" s="275"/>
      <c r="M30" s="670"/>
      <c r="N30" s="670"/>
      <c r="O30" s="670"/>
      <c r="P30" s="670"/>
      <c r="Q30" s="670"/>
    </row>
    <row r="31" spans="2:17" ht="67.5" customHeight="1" x14ac:dyDescent="0.2">
      <c r="B31" s="275"/>
      <c r="C31" s="275"/>
      <c r="D31" s="275"/>
      <c r="E31" s="275"/>
      <c r="F31" s="275"/>
      <c r="G31" s="275"/>
      <c r="H31" s="275"/>
      <c r="I31" s="275"/>
      <c r="J31" s="275"/>
      <c r="M31" s="670"/>
      <c r="N31" s="670"/>
      <c r="O31" s="670"/>
      <c r="P31" s="670"/>
      <c r="Q31" s="670"/>
    </row>
    <row r="32" spans="2:17" ht="16.5" customHeight="1" x14ac:dyDescent="0.2">
      <c r="B32" s="223"/>
    </row>
    <row r="33" spans="2:17" ht="25.5" customHeight="1" x14ac:dyDescent="0.2">
      <c r="B33" s="223"/>
      <c r="M33" s="619" t="s">
        <v>965</v>
      </c>
      <c r="N33" s="619"/>
      <c r="O33" s="619">
        <v>2023</v>
      </c>
      <c r="P33" s="613" t="s">
        <v>964</v>
      </c>
      <c r="Q33" s="613" t="s">
        <v>153</v>
      </c>
    </row>
    <row r="34" spans="2:17" ht="25.5" customHeight="1" thickBot="1" x14ac:dyDescent="0.25">
      <c r="B34" s="223"/>
      <c r="M34" s="652"/>
      <c r="N34" s="652"/>
      <c r="O34" s="652"/>
      <c r="P34" s="657"/>
      <c r="Q34" s="657"/>
    </row>
    <row r="35" spans="2:17" ht="15" customHeight="1" x14ac:dyDescent="0.2">
      <c r="B35" s="223"/>
      <c r="M35" s="653" t="s">
        <v>154</v>
      </c>
      <c r="N35" s="653"/>
      <c r="O35" s="660">
        <f>+O37+O39+O41+O43</f>
        <v>15495821.846920002</v>
      </c>
      <c r="P35" s="662">
        <v>-1.4999999999999999E-2</v>
      </c>
      <c r="Q35" s="664">
        <f>+Q37+Q39+Q41+Q43</f>
        <v>1</v>
      </c>
    </row>
    <row r="36" spans="2:17" ht="15" customHeight="1" x14ac:dyDescent="0.2">
      <c r="B36" s="223"/>
      <c r="M36" s="654"/>
      <c r="N36" s="654"/>
      <c r="O36" s="661"/>
      <c r="P36" s="663"/>
      <c r="Q36" s="665"/>
    </row>
    <row r="37" spans="2:17" ht="23.45" customHeight="1" x14ac:dyDescent="0.2">
      <c r="B37" s="223"/>
      <c r="M37" s="655" t="s">
        <v>155</v>
      </c>
      <c r="N37" s="655"/>
      <c r="O37" s="666">
        <v>14328639.395850001</v>
      </c>
      <c r="P37" s="671">
        <v>0.1</v>
      </c>
      <c r="Q37" s="645">
        <f>+O37/$O$35</f>
        <v>0.92467760260795762</v>
      </c>
    </row>
    <row r="38" spans="2:17" ht="23.45" customHeight="1" x14ac:dyDescent="0.2">
      <c r="B38" s="223"/>
      <c r="M38" s="656"/>
      <c r="N38" s="656"/>
      <c r="O38" s="667">
        <v>85114742.435929999</v>
      </c>
      <c r="P38" s="672">
        <v>4.4153881821484058</v>
      </c>
      <c r="Q38" s="646"/>
    </row>
    <row r="39" spans="2:17" ht="15" customHeight="1" x14ac:dyDescent="0.2">
      <c r="B39" s="223"/>
      <c r="M39" s="655" t="s">
        <v>157</v>
      </c>
      <c r="N39" s="655"/>
      <c r="O39" s="666">
        <v>678841.64543000003</v>
      </c>
      <c r="P39" s="671">
        <v>-26.7</v>
      </c>
      <c r="Q39" s="645">
        <f>+O39/$O$35</f>
        <v>4.3808044009290718E-2</v>
      </c>
    </row>
    <row r="40" spans="2:17" ht="15" customHeight="1" x14ac:dyDescent="0.2">
      <c r="B40" s="223"/>
      <c r="M40" s="656"/>
      <c r="N40" s="656"/>
      <c r="O40" s="667">
        <v>5283997.8358399989</v>
      </c>
      <c r="P40" s="672">
        <v>2.7445549385060115</v>
      </c>
      <c r="Q40" s="646"/>
    </row>
    <row r="41" spans="2:17" ht="15" customHeight="1" x14ac:dyDescent="0.2">
      <c r="B41" s="276" t="s">
        <v>161</v>
      </c>
      <c r="M41" s="655" t="s">
        <v>156</v>
      </c>
      <c r="N41" s="655"/>
      <c r="O41" s="666">
        <v>487673.08166000003</v>
      </c>
      <c r="P41" s="671">
        <v>1.7</v>
      </c>
      <c r="Q41" s="645">
        <f>+O41/$O$35</f>
        <v>3.1471262800877607E-2</v>
      </c>
    </row>
    <row r="42" spans="2:17" ht="15" customHeight="1" x14ac:dyDescent="0.2">
      <c r="B42" s="223"/>
      <c r="M42" s="656"/>
      <c r="N42" s="656"/>
      <c r="O42" s="667">
        <v>2947460.2705199993</v>
      </c>
      <c r="P42" s="672">
        <v>4.999385608733399</v>
      </c>
      <c r="Q42" s="646"/>
    </row>
    <row r="43" spans="2:17" ht="15" customHeight="1" x14ac:dyDescent="0.2">
      <c r="B43" s="223"/>
      <c r="L43" s="220"/>
      <c r="M43" s="655" t="s">
        <v>158</v>
      </c>
      <c r="N43" s="655"/>
      <c r="O43" s="666">
        <v>667.72397999999998</v>
      </c>
      <c r="P43" s="671">
        <v>44.5</v>
      </c>
      <c r="Q43" s="645">
        <f>+O43/$O$35</f>
        <v>4.3090581874024247E-5</v>
      </c>
    </row>
    <row r="44" spans="2:17" ht="15" customHeight="1" x14ac:dyDescent="0.2">
      <c r="B44" s="223"/>
      <c r="M44" s="656"/>
      <c r="N44" s="656"/>
      <c r="O44" s="667">
        <v>3431.357</v>
      </c>
      <c r="P44" s="672">
        <v>1.6540335244888928</v>
      </c>
      <c r="Q44" s="646"/>
    </row>
    <row r="45" spans="2:17" x14ac:dyDescent="0.2">
      <c r="B45" s="223"/>
      <c r="M45" s="220"/>
      <c r="N45" s="220"/>
      <c r="O45" s="220"/>
      <c r="P45" s="220"/>
    </row>
    <row r="46" spans="2:17" x14ac:dyDescent="0.2">
      <c r="M46" s="220"/>
      <c r="N46" s="220"/>
      <c r="O46" s="220"/>
      <c r="P46" s="220"/>
    </row>
    <row r="47" spans="2:17" x14ac:dyDescent="0.2">
      <c r="M47" s="220"/>
      <c r="N47" s="220"/>
      <c r="O47" s="220"/>
      <c r="P47" s="220"/>
    </row>
    <row r="48" spans="2:17" x14ac:dyDescent="0.2">
      <c r="M48" s="220"/>
      <c r="N48" s="220"/>
      <c r="O48" s="220"/>
      <c r="P48" s="220"/>
    </row>
    <row r="54" ht="15" customHeight="1" x14ac:dyDescent="0.2"/>
    <row r="55" ht="15" customHeight="1" x14ac:dyDescent="0.2"/>
    <row r="64" ht="15" customHeight="1" x14ac:dyDescent="0.2"/>
    <row r="65" spans="2:6" ht="15" customHeight="1" x14ac:dyDescent="0.2"/>
    <row r="66" spans="2:6" ht="15" customHeight="1" x14ac:dyDescent="0.2">
      <c r="B66" s="277"/>
      <c r="F66" s="278"/>
    </row>
    <row r="67" spans="2:6" ht="15" customHeight="1" x14ac:dyDescent="0.2"/>
    <row r="90" spans="1:17" x14ac:dyDescent="0.2">
      <c r="A90" s="608"/>
      <c r="B90" s="608"/>
      <c r="C90" s="608"/>
      <c r="D90" s="608"/>
      <c r="E90" s="608"/>
      <c r="F90" s="608"/>
      <c r="G90" s="608"/>
      <c r="H90" s="608"/>
      <c r="I90" s="608"/>
      <c r="J90" s="608"/>
      <c r="K90" s="608"/>
      <c r="L90" s="608"/>
      <c r="M90" s="608"/>
      <c r="N90" s="608"/>
      <c r="O90" s="608"/>
      <c r="P90" s="608"/>
      <c r="Q90" s="608"/>
    </row>
    <row r="91" spans="1:17" x14ac:dyDescent="0.2">
      <c r="A91" s="608"/>
      <c r="B91" s="608"/>
      <c r="C91" s="608"/>
      <c r="D91" s="608"/>
      <c r="E91" s="608"/>
      <c r="F91" s="608"/>
      <c r="G91" s="608"/>
      <c r="H91" s="608"/>
      <c r="I91" s="608"/>
      <c r="J91" s="608"/>
      <c r="K91" s="608"/>
      <c r="L91" s="608"/>
      <c r="M91" s="608"/>
      <c r="N91" s="608"/>
      <c r="O91" s="608"/>
      <c r="P91" s="608"/>
      <c r="Q91" s="608"/>
    </row>
    <row r="198" spans="2:2" x14ac:dyDescent="0.2">
      <c r="B198" s="217" t="s">
        <v>879</v>
      </c>
    </row>
  </sheetData>
  <sheetProtection algorithmName="SHA-512" hashValue="6whcN8F09paBjn8D98TlLUR0JCtN+HBx96GCz94y9nTWdIijLUhGAgoFY7AHNu9qy4r6spuP/4RhI1UhtQ3Ypg==" saltValue="CLL0ms6Z78536Iym4tSuYQ==" spinCount="100000" sheet="1" objects="1" scenarios="1"/>
  <mergeCells count="51">
    <mergeCell ref="A90:Q91"/>
    <mergeCell ref="Q37:Q38"/>
    <mergeCell ref="Q35:Q36"/>
    <mergeCell ref="O43:O44"/>
    <mergeCell ref="M33:N34"/>
    <mergeCell ref="P41:P42"/>
    <mergeCell ref="P43:P44"/>
    <mergeCell ref="M41:N42"/>
    <mergeCell ref="M43:N44"/>
    <mergeCell ref="O41:O42"/>
    <mergeCell ref="P37:P38"/>
    <mergeCell ref="P39:P40"/>
    <mergeCell ref="O37:O38"/>
    <mergeCell ref="O39:O40"/>
    <mergeCell ref="M35:N36"/>
    <mergeCell ref="M37:N38"/>
    <mergeCell ref="M20:Q31"/>
    <mergeCell ref="M39:N40"/>
    <mergeCell ref="O33:O34"/>
    <mergeCell ref="P33:P34"/>
    <mergeCell ref="Q33:Q34"/>
    <mergeCell ref="P35:P36"/>
    <mergeCell ref="O35:O36"/>
    <mergeCell ref="Q39:Q40"/>
    <mergeCell ref="Q14:Q15"/>
    <mergeCell ref="O14:O15"/>
    <mergeCell ref="P14:P15"/>
    <mergeCell ref="Q16:Q17"/>
    <mergeCell ref="O16:O17"/>
    <mergeCell ref="P16:P17"/>
    <mergeCell ref="P10:P11"/>
    <mergeCell ref="Q10:Q11"/>
    <mergeCell ref="O12:O13"/>
    <mergeCell ref="P12:P13"/>
    <mergeCell ref="Q12:Q13"/>
    <mergeCell ref="Q41:Q42"/>
    <mergeCell ref="Q43:Q44"/>
    <mergeCell ref="A1:Q2"/>
    <mergeCell ref="M6:N7"/>
    <mergeCell ref="M8:N9"/>
    <mergeCell ref="M10:N11"/>
    <mergeCell ref="M12:N13"/>
    <mergeCell ref="O6:O7"/>
    <mergeCell ref="P6:P7"/>
    <mergeCell ref="Q6:Q7"/>
    <mergeCell ref="O8:O9"/>
    <mergeCell ref="P8:P9"/>
    <mergeCell ref="Q8:Q9"/>
    <mergeCell ref="M16:N17"/>
    <mergeCell ref="M14:N15"/>
    <mergeCell ref="O10:O11"/>
  </mergeCells>
  <conditionalFormatting sqref="P8">
    <cfRule type="cellIs" dxfId="7998" priority="3" operator="lessThan">
      <formula>0</formula>
    </cfRule>
  </conditionalFormatting>
  <conditionalFormatting sqref="P10 P12 P14 P16">
    <cfRule type="cellIs" dxfId="7997" priority="4" operator="lessThan">
      <formula>0</formula>
    </cfRule>
  </conditionalFormatting>
  <conditionalFormatting sqref="P35">
    <cfRule type="cellIs" dxfId="7996" priority="2" operator="lessThan">
      <formula>0</formula>
    </cfRule>
  </conditionalFormatting>
  <conditionalFormatting sqref="P37 P39 P41 P43">
    <cfRule type="cellIs" dxfId="7995" priority="1" operator="lessThan">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98"/>
  <sheetViews>
    <sheetView topLeftCell="A34" zoomScale="85" zoomScaleNormal="85" workbookViewId="0">
      <selection activeCell="F53" sqref="F53"/>
    </sheetView>
  </sheetViews>
  <sheetFormatPr baseColWidth="10" defaultColWidth="11.42578125" defaultRowHeight="15" x14ac:dyDescent="0.25"/>
  <cols>
    <col min="1" max="1" width="1.7109375" style="1" customWidth="1"/>
    <col min="2" max="2" width="52.7109375" style="1" customWidth="1"/>
    <col min="3" max="3" width="9.85546875" style="15" customWidth="1"/>
    <col min="4" max="11" width="11.42578125" style="1"/>
    <col min="12" max="12" width="13.140625" style="1" customWidth="1"/>
    <col min="13" max="13" width="11.42578125" style="1"/>
    <col min="14" max="14" width="13.5703125" style="1" customWidth="1"/>
    <col min="15" max="16384" width="11.42578125" style="1"/>
  </cols>
  <sheetData>
    <row r="1" spans="1:17" ht="15" customHeight="1" x14ac:dyDescent="0.25">
      <c r="A1" s="673" t="s">
        <v>105</v>
      </c>
      <c r="B1" s="673"/>
      <c r="C1" s="673"/>
      <c r="D1" s="673"/>
      <c r="E1" s="673"/>
      <c r="F1" s="673"/>
      <c r="G1" s="673"/>
      <c r="H1" s="673"/>
      <c r="I1" s="673"/>
      <c r="J1" s="673"/>
      <c r="K1" s="673"/>
      <c r="L1" s="673"/>
      <c r="M1" s="673"/>
      <c r="N1" s="673"/>
      <c r="O1" s="673"/>
      <c r="P1" s="673"/>
      <c r="Q1" s="673"/>
    </row>
    <row r="2" spans="1:17" ht="15" customHeight="1" x14ac:dyDescent="0.25">
      <c r="A2" s="673"/>
      <c r="B2" s="673"/>
      <c r="C2" s="673"/>
      <c r="D2" s="673"/>
      <c r="E2" s="673"/>
      <c r="F2" s="673"/>
      <c r="G2" s="673"/>
      <c r="H2" s="673"/>
      <c r="I2" s="673"/>
      <c r="J2" s="673"/>
      <c r="K2" s="673"/>
      <c r="L2" s="673"/>
      <c r="M2" s="673"/>
      <c r="N2" s="673"/>
      <c r="O2" s="673"/>
      <c r="P2" s="673"/>
      <c r="Q2" s="673"/>
    </row>
    <row r="3" spans="1:17" ht="15" customHeight="1" x14ac:dyDescent="0.25">
      <c r="A3" s="673"/>
      <c r="B3" s="673"/>
      <c r="C3" s="673"/>
      <c r="D3" s="673"/>
      <c r="E3" s="673"/>
      <c r="F3" s="673"/>
      <c r="G3" s="673"/>
      <c r="H3" s="673"/>
      <c r="I3" s="673"/>
      <c r="J3" s="673"/>
      <c r="K3" s="673"/>
      <c r="L3" s="673"/>
      <c r="M3" s="673"/>
      <c r="N3" s="673"/>
      <c r="O3" s="673"/>
      <c r="P3" s="673"/>
      <c r="Q3" s="673"/>
    </row>
    <row r="4" spans="1:17" x14ac:dyDescent="0.25">
      <c r="B4" s="59" t="s">
        <v>106</v>
      </c>
      <c r="M4" s="18" t="s">
        <v>107</v>
      </c>
      <c r="N4" s="18"/>
      <c r="O4" s="18" t="s">
        <v>108</v>
      </c>
    </row>
    <row r="5" spans="1:17" x14ac:dyDescent="0.25">
      <c r="B5" s="27"/>
      <c r="K5" s="18"/>
      <c r="L5" s="18"/>
      <c r="M5" s="18"/>
      <c r="N5" s="18"/>
    </row>
    <row r="6" spans="1:17" x14ac:dyDescent="0.25">
      <c r="B6" s="27"/>
      <c r="K6" s="18"/>
      <c r="L6" s="18"/>
      <c r="M6" s="18"/>
      <c r="N6" s="18"/>
    </row>
    <row r="7" spans="1:17" x14ac:dyDescent="0.25">
      <c r="B7" s="27"/>
      <c r="K7" s="18"/>
      <c r="L7" s="18"/>
      <c r="M7" s="18"/>
      <c r="N7" s="18"/>
    </row>
    <row r="8" spans="1:17" x14ac:dyDescent="0.25">
      <c r="B8" s="27"/>
      <c r="K8" s="18"/>
      <c r="L8" s="18"/>
      <c r="M8" s="18"/>
      <c r="N8" s="18"/>
    </row>
    <row r="9" spans="1:17" ht="23.25" x14ac:dyDescent="0.35">
      <c r="B9" s="57" t="s">
        <v>109</v>
      </c>
      <c r="C9" s="43">
        <v>1.7999999999999999E-2</v>
      </c>
      <c r="K9" s="18"/>
      <c r="L9" s="18"/>
      <c r="M9" s="18"/>
      <c r="N9" s="18"/>
    </row>
    <row r="10" spans="1:17" ht="36" x14ac:dyDescent="0.35">
      <c r="B10" s="20" t="s">
        <v>110</v>
      </c>
      <c r="C10" s="48">
        <v>-1E-3</v>
      </c>
      <c r="K10" s="18"/>
      <c r="L10" s="18"/>
      <c r="M10" s="18"/>
      <c r="N10" s="18"/>
    </row>
    <row r="11" spans="1:17" ht="18" x14ac:dyDescent="0.25">
      <c r="B11" s="21" t="s">
        <v>111</v>
      </c>
      <c r="C11" s="44">
        <v>-2E-3</v>
      </c>
      <c r="K11" s="18"/>
      <c r="L11" s="18"/>
      <c r="M11" s="18"/>
      <c r="N11" s="18"/>
    </row>
    <row r="12" spans="1:17" ht="18" x14ac:dyDescent="0.25">
      <c r="B12" s="21" t="s">
        <v>112</v>
      </c>
      <c r="C12" s="45">
        <v>1.7000000000000001E-2</v>
      </c>
      <c r="K12" s="18"/>
      <c r="L12" s="18"/>
      <c r="M12" s="18"/>
      <c r="N12" s="18"/>
    </row>
    <row r="13" spans="1:17" ht="18" x14ac:dyDescent="0.25">
      <c r="B13" s="21" t="s">
        <v>113</v>
      </c>
      <c r="C13" s="45">
        <v>1.4999999999999999E-2</v>
      </c>
      <c r="K13" s="18"/>
      <c r="L13" s="18"/>
      <c r="M13" s="18"/>
      <c r="N13" s="18"/>
    </row>
    <row r="14" spans="1:17" ht="18" x14ac:dyDescent="0.25">
      <c r="B14" s="21" t="s">
        <v>114</v>
      </c>
      <c r="C14" s="45">
        <v>-8.9999999999999993E-3</v>
      </c>
      <c r="K14" s="18"/>
      <c r="L14" s="18"/>
      <c r="M14" s="18"/>
      <c r="N14" s="18"/>
    </row>
    <row r="15" spans="1:17" x14ac:dyDescent="0.25">
      <c r="B15" s="27"/>
      <c r="K15" s="18"/>
      <c r="L15" s="18"/>
      <c r="M15" s="18"/>
      <c r="N15" s="18"/>
    </row>
    <row r="16" spans="1:17" x14ac:dyDescent="0.25">
      <c r="B16" s="27"/>
      <c r="K16" s="18"/>
      <c r="L16" s="18"/>
      <c r="M16" s="18"/>
      <c r="N16" s="18"/>
    </row>
    <row r="17" spans="2:14" x14ac:dyDescent="0.25">
      <c r="B17" s="27"/>
      <c r="K17" s="18"/>
      <c r="L17" s="18"/>
      <c r="M17" s="18"/>
      <c r="N17" s="18"/>
    </row>
    <row r="18" spans="2:14" ht="16.5" customHeight="1" x14ac:dyDescent="0.25">
      <c r="B18" s="674" t="s">
        <v>115</v>
      </c>
      <c r="K18" s="18"/>
      <c r="L18" s="18"/>
      <c r="M18" s="18"/>
      <c r="N18" s="18"/>
    </row>
    <row r="19" spans="2:14" ht="15" customHeight="1" x14ac:dyDescent="0.25">
      <c r="B19" s="675"/>
      <c r="K19" s="18"/>
      <c r="L19" s="18"/>
      <c r="M19" s="18"/>
      <c r="N19" s="18"/>
    </row>
    <row r="20" spans="2:14" ht="15" customHeight="1" x14ac:dyDescent="0.25">
      <c r="B20" s="675"/>
      <c r="K20" s="18"/>
      <c r="L20" s="18"/>
      <c r="M20" s="18"/>
      <c r="N20" s="18"/>
    </row>
    <row r="21" spans="2:14" ht="15" customHeight="1" x14ac:dyDescent="0.25">
      <c r="B21" s="675"/>
      <c r="K21" s="18"/>
      <c r="L21" s="18"/>
      <c r="M21" s="18"/>
      <c r="N21" s="18"/>
    </row>
    <row r="22" spans="2:14" ht="15" customHeight="1" x14ac:dyDescent="0.25">
      <c r="B22" s="675"/>
      <c r="K22" s="18"/>
      <c r="L22" s="18"/>
      <c r="M22" s="18"/>
      <c r="N22" s="18"/>
    </row>
    <row r="23" spans="2:14" ht="15" customHeight="1" x14ac:dyDescent="0.25">
      <c r="B23" s="675"/>
      <c r="K23" s="18"/>
      <c r="L23" s="18"/>
      <c r="M23" s="18"/>
      <c r="N23" s="18"/>
    </row>
    <row r="24" spans="2:14" ht="15" customHeight="1" x14ac:dyDescent="0.25">
      <c r="B24" s="675"/>
      <c r="C24" s="46"/>
      <c r="K24" s="18"/>
      <c r="L24" s="18"/>
      <c r="M24" s="18"/>
      <c r="N24" s="18"/>
    </row>
    <row r="25" spans="2:14" x14ac:dyDescent="0.25">
      <c r="B25" s="675"/>
      <c r="K25" s="18"/>
      <c r="L25" s="18"/>
      <c r="M25" s="18"/>
      <c r="N25" s="18"/>
    </row>
    <row r="26" spans="2:14" x14ac:dyDescent="0.25">
      <c r="B26" s="676"/>
      <c r="K26" s="18"/>
      <c r="L26" s="18"/>
      <c r="M26" s="18"/>
      <c r="N26" s="18"/>
    </row>
    <row r="27" spans="2:14" x14ac:dyDescent="0.25">
      <c r="B27" s="27"/>
      <c r="K27" s="18"/>
      <c r="L27" s="18"/>
      <c r="M27" s="18"/>
      <c r="N27" s="18"/>
    </row>
    <row r="28" spans="2:14" x14ac:dyDescent="0.25">
      <c r="B28" s="27"/>
      <c r="K28" s="18"/>
      <c r="L28" s="18"/>
      <c r="M28" s="18"/>
      <c r="N28" s="18"/>
    </row>
    <row r="29" spans="2:14" x14ac:dyDescent="0.25">
      <c r="B29" s="27"/>
      <c r="K29" s="18"/>
      <c r="L29" s="18"/>
      <c r="M29" s="18"/>
      <c r="N29" s="18"/>
    </row>
    <row r="30" spans="2:14" x14ac:dyDescent="0.25">
      <c r="B30" s="9"/>
    </row>
    <row r="35" spans="2:3" x14ac:dyDescent="0.25">
      <c r="B35" s="19"/>
      <c r="C35" s="47"/>
    </row>
    <row r="36" spans="2:3" ht="23.25" x14ac:dyDescent="0.35">
      <c r="B36" s="20" t="s">
        <v>116</v>
      </c>
      <c r="C36" s="43">
        <v>1.2E-2</v>
      </c>
    </row>
    <row r="37" spans="2:3" ht="18" x14ac:dyDescent="0.25">
      <c r="B37" s="21" t="s">
        <v>117</v>
      </c>
      <c r="C37" s="44">
        <v>8.9999999999999993E-3</v>
      </c>
    </row>
    <row r="38" spans="2:3" ht="18" x14ac:dyDescent="0.25">
      <c r="B38" s="21" t="s">
        <v>118</v>
      </c>
      <c r="C38" s="45">
        <v>2.1000000000000001E-2</v>
      </c>
    </row>
    <row r="39" spans="2:3" ht="18" x14ac:dyDescent="0.25">
      <c r="B39" s="21" t="s">
        <v>119</v>
      </c>
      <c r="C39" s="45">
        <v>1.6E-2</v>
      </c>
    </row>
    <row r="40" spans="2:3" x14ac:dyDescent="0.25">
      <c r="B40" s="19"/>
      <c r="C40" s="47"/>
    </row>
    <row r="42" spans="2:3" ht="23.25" x14ac:dyDescent="0.25">
      <c r="B42" s="23" t="s">
        <v>120</v>
      </c>
      <c r="C42" s="43">
        <v>-0.01</v>
      </c>
    </row>
    <row r="43" spans="2:3" ht="18" x14ac:dyDescent="0.25">
      <c r="B43" s="21" t="s">
        <v>121</v>
      </c>
      <c r="C43" s="44">
        <v>-6.8000000000000005E-2</v>
      </c>
    </row>
    <row r="44" spans="2:3" ht="18" x14ac:dyDescent="0.25">
      <c r="B44" s="21" t="s">
        <v>122</v>
      </c>
      <c r="C44" s="45">
        <v>-0.04</v>
      </c>
    </row>
    <row r="45" spans="2:3" ht="18" x14ac:dyDescent="0.25">
      <c r="B45" s="21" t="s">
        <v>123</v>
      </c>
      <c r="C45" s="45">
        <v>-7.1999999999999995E-2</v>
      </c>
    </row>
    <row r="46" spans="2:3" ht="18" x14ac:dyDescent="0.25">
      <c r="B46" s="21" t="s">
        <v>124</v>
      </c>
      <c r="C46" s="45">
        <v>4.9000000000000002E-2</v>
      </c>
    </row>
    <row r="47" spans="2:3" ht="18" x14ac:dyDescent="0.25">
      <c r="B47" s="21" t="s">
        <v>125</v>
      </c>
      <c r="C47" s="45">
        <v>2.3E-2</v>
      </c>
    </row>
    <row r="48" spans="2:3" ht="18" x14ac:dyDescent="0.25">
      <c r="B48" s="21" t="s">
        <v>126</v>
      </c>
      <c r="C48" s="45">
        <v>4.1000000000000002E-2</v>
      </c>
    </row>
    <row r="49" spans="2:3" x14ac:dyDescent="0.25">
      <c r="B49" s="19"/>
      <c r="C49" s="47"/>
    </row>
    <row r="53" spans="2:3" ht="36" x14ac:dyDescent="0.35">
      <c r="B53" s="20" t="s">
        <v>127</v>
      </c>
      <c r="C53" s="43">
        <v>4.9000000000000002E-2</v>
      </c>
    </row>
    <row r="54" spans="2:3" ht="18" x14ac:dyDescent="0.25">
      <c r="B54" s="21" t="s">
        <v>128</v>
      </c>
      <c r="C54" s="44">
        <v>-1.7000000000000001E-2</v>
      </c>
    </row>
    <row r="55" spans="2:3" ht="18" x14ac:dyDescent="0.25">
      <c r="B55" s="21" t="s">
        <v>129</v>
      </c>
      <c r="C55" s="45">
        <v>4.1000000000000002E-2</v>
      </c>
    </row>
    <row r="56" spans="2:3" ht="18" x14ac:dyDescent="0.25">
      <c r="B56" s="21" t="s">
        <v>130</v>
      </c>
      <c r="C56" s="45">
        <v>-3.5000000000000003E-2</v>
      </c>
    </row>
    <row r="58" spans="2:3" ht="23.25" x14ac:dyDescent="0.25">
      <c r="B58" s="23" t="s">
        <v>131</v>
      </c>
      <c r="C58" s="43">
        <v>-7.0000000000000001E-3</v>
      </c>
    </row>
    <row r="59" spans="2:3" ht="18" x14ac:dyDescent="0.25">
      <c r="B59" s="21" t="s">
        <v>132</v>
      </c>
      <c r="C59" s="44">
        <v>7.0999999999999994E-2</v>
      </c>
    </row>
    <row r="60" spans="2:3" ht="30" x14ac:dyDescent="0.25">
      <c r="B60" s="21" t="s">
        <v>133</v>
      </c>
      <c r="C60" s="45">
        <v>-0.104</v>
      </c>
    </row>
    <row r="61" spans="2:3" x14ac:dyDescent="0.25">
      <c r="B61" s="19"/>
      <c r="C61" s="47"/>
    </row>
    <row r="62" spans="2:3" x14ac:dyDescent="0.25">
      <c r="B62" s="19"/>
      <c r="C62" s="47"/>
    </row>
    <row r="63" spans="2:3" ht="23.25" x14ac:dyDescent="0.25">
      <c r="B63" s="23" t="s">
        <v>134</v>
      </c>
      <c r="C63" s="43">
        <v>-3.5999999999999997E-2</v>
      </c>
    </row>
    <row r="64" spans="2:3" ht="18" x14ac:dyDescent="0.25">
      <c r="B64" s="21" t="s">
        <v>135</v>
      </c>
      <c r="C64" s="44">
        <v>-4.0000000000000001E-3</v>
      </c>
    </row>
    <row r="65" spans="2:3" ht="18" x14ac:dyDescent="0.25">
      <c r="B65" s="21" t="s">
        <v>136</v>
      </c>
      <c r="C65" s="45">
        <v>-3.9E-2</v>
      </c>
    </row>
    <row r="66" spans="2:3" ht="18" x14ac:dyDescent="0.25">
      <c r="B66" s="21" t="s">
        <v>137</v>
      </c>
      <c r="C66" s="45">
        <v>-0.16</v>
      </c>
    </row>
    <row r="67" spans="2:3" ht="18" x14ac:dyDescent="0.25">
      <c r="B67" s="21" t="s">
        <v>138</v>
      </c>
      <c r="C67" s="45">
        <v>-1.9E-2</v>
      </c>
    </row>
    <row r="68" spans="2:3" x14ac:dyDescent="0.25">
      <c r="B68" s="19"/>
      <c r="C68" s="47"/>
    </row>
    <row r="69" spans="2:3" x14ac:dyDescent="0.25">
      <c r="B69" s="19"/>
      <c r="C69" s="47"/>
    </row>
    <row r="70" spans="2:3" x14ac:dyDescent="0.25">
      <c r="B70" s="19"/>
      <c r="C70" s="47"/>
    </row>
    <row r="71" spans="2:3" ht="54" x14ac:dyDescent="0.35">
      <c r="B71" s="20" t="s">
        <v>139</v>
      </c>
      <c r="C71" s="43">
        <v>3.7999999999999999E-2</v>
      </c>
    </row>
    <row r="72" spans="2:3" ht="18" x14ac:dyDescent="0.3">
      <c r="B72" s="41" t="s">
        <v>140</v>
      </c>
      <c r="C72" s="44">
        <v>6.7000000000000004E-2</v>
      </c>
    </row>
    <row r="73" spans="2:3" ht="18" x14ac:dyDescent="0.3">
      <c r="B73" s="22" t="s">
        <v>141</v>
      </c>
      <c r="C73" s="45">
        <v>2.8000000000000001E-2</v>
      </c>
    </row>
    <row r="74" spans="2:3" ht="18" x14ac:dyDescent="0.25">
      <c r="B74" s="21" t="s">
        <v>142</v>
      </c>
      <c r="C74" s="45">
        <v>2.4E-2</v>
      </c>
    </row>
    <row r="75" spans="2:3" x14ac:dyDescent="0.25">
      <c r="C75" s="47"/>
    </row>
    <row r="76" spans="2:3" x14ac:dyDescent="0.25">
      <c r="C76" s="47"/>
    </row>
    <row r="77" spans="2:3" ht="36" x14ac:dyDescent="0.35">
      <c r="B77" s="20" t="s">
        <v>143</v>
      </c>
      <c r="C77" s="43">
        <v>3.4000000000000002E-2</v>
      </c>
    </row>
    <row r="78" spans="2:3" ht="18" x14ac:dyDescent="0.25">
      <c r="B78" s="21" t="s">
        <v>144</v>
      </c>
      <c r="C78" s="44">
        <v>4.2000000000000003E-2</v>
      </c>
    </row>
    <row r="79" spans="2:3" ht="18" x14ac:dyDescent="0.25">
      <c r="B79" s="21" t="s">
        <v>145</v>
      </c>
      <c r="C79" s="45">
        <v>4.1000000000000002E-2</v>
      </c>
    </row>
    <row r="80" spans="2:3" ht="18" x14ac:dyDescent="0.25">
      <c r="B80" s="21" t="s">
        <v>146</v>
      </c>
      <c r="C80" s="45">
        <v>1.2E-2</v>
      </c>
    </row>
    <row r="81" spans="2:3" ht="18" x14ac:dyDescent="0.25">
      <c r="B81" s="21" t="s">
        <v>147</v>
      </c>
      <c r="C81" s="45">
        <v>3.1E-2</v>
      </c>
    </row>
    <row r="82" spans="2:3" x14ac:dyDescent="0.25">
      <c r="C82" s="47"/>
    </row>
    <row r="83" spans="2:3" x14ac:dyDescent="0.25">
      <c r="C83" s="47"/>
    </row>
    <row r="84" spans="2:3" ht="36" x14ac:dyDescent="0.35">
      <c r="B84" s="20" t="s">
        <v>148</v>
      </c>
      <c r="C84" s="43">
        <v>1.0999999999999999E-2</v>
      </c>
    </row>
    <row r="85" spans="2:3" ht="18" x14ac:dyDescent="0.25">
      <c r="B85" s="21" t="s">
        <v>149</v>
      </c>
      <c r="C85" s="44">
        <v>0.01</v>
      </c>
    </row>
    <row r="86" spans="2:3" ht="18" x14ac:dyDescent="0.25">
      <c r="B86" s="21" t="s">
        <v>150</v>
      </c>
      <c r="C86" s="45">
        <v>7.0000000000000001E-3</v>
      </c>
    </row>
    <row r="87" spans="2:3" ht="30" x14ac:dyDescent="0.25">
      <c r="B87" s="21" t="s">
        <v>151</v>
      </c>
      <c r="C87" s="45">
        <v>1.4999999999999999E-2</v>
      </c>
    </row>
    <row r="98" spans="2:2" ht="15.75" x14ac:dyDescent="0.3">
      <c r="B98" s="5"/>
    </row>
  </sheetData>
  <mergeCells count="2">
    <mergeCell ref="A1:Q3"/>
    <mergeCell ref="B18:B26"/>
  </mergeCells>
  <conditionalFormatting sqref="C9:C14">
    <cfRule type="cellIs" dxfId="7994" priority="9" operator="lessThan">
      <formula>0</formula>
    </cfRule>
  </conditionalFormatting>
  <conditionalFormatting sqref="C36:C39">
    <cfRule type="cellIs" dxfId="7993" priority="3" operator="lessThan">
      <formula>0</formula>
    </cfRule>
  </conditionalFormatting>
  <conditionalFormatting sqref="C42:C48">
    <cfRule type="cellIs" dxfId="7992" priority="6" operator="lessThan">
      <formula>0</formula>
    </cfRule>
  </conditionalFormatting>
  <conditionalFormatting sqref="C53:C56">
    <cfRule type="cellIs" dxfId="7991" priority="8" operator="lessThan">
      <formula>0</formula>
    </cfRule>
  </conditionalFormatting>
  <conditionalFormatting sqref="C58:C60">
    <cfRule type="cellIs" dxfId="7990" priority="4" operator="lessThan">
      <formula>0</formula>
    </cfRule>
  </conditionalFormatting>
  <conditionalFormatting sqref="C63:C67">
    <cfRule type="cellIs" dxfId="7989" priority="7" operator="lessThan">
      <formula>0</formula>
    </cfRule>
  </conditionalFormatting>
  <conditionalFormatting sqref="C71:C74">
    <cfRule type="cellIs" dxfId="7988" priority="2" operator="lessThan">
      <formula>0</formula>
    </cfRule>
  </conditionalFormatting>
  <conditionalFormatting sqref="C77:C81">
    <cfRule type="cellIs" dxfId="7987" priority="1" operator="lessThan">
      <formula>0</formula>
    </cfRule>
  </conditionalFormatting>
  <conditionalFormatting sqref="C84:C87">
    <cfRule type="cellIs" dxfId="7986" priority="5"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Portada</vt:lpstr>
      <vt:lpstr>EMMET</vt:lpstr>
      <vt:lpstr>Datos EMMET</vt:lpstr>
      <vt:lpstr>IPI</vt:lpstr>
      <vt:lpstr>Datos IPI</vt:lpstr>
      <vt:lpstr>EMS</vt:lpstr>
      <vt:lpstr>Datos EMS</vt:lpstr>
      <vt:lpstr>Exportaciones</vt:lpstr>
      <vt:lpstr>PIB ant</vt:lpstr>
      <vt:lpstr>Datos CE</vt:lpstr>
      <vt:lpstr>Importaciones</vt:lpstr>
      <vt:lpstr>Movimiento Portuario</vt:lpstr>
      <vt:lpstr>Datos MP</vt:lpstr>
      <vt:lpstr>PIB</vt:lpstr>
      <vt:lpstr>Datos PIB</vt:lpstr>
      <vt:lpstr>RNDC</vt:lpstr>
      <vt:lpstr>RNDC (2)</vt:lpstr>
      <vt:lpstr>IPT</vt:lpstr>
      <vt:lpstr>ICTC</vt:lpstr>
      <vt:lpstr>Datos ICTC</vt:lpstr>
      <vt:lpstr>ACPM</vt:lpstr>
      <vt:lpstr>Datos ACPM</vt:lpstr>
      <vt:lpstr>Demanda de Energía</vt:lpstr>
      <vt:lpstr>Datos Dda Ener</vt:lpstr>
      <vt:lpstr>Piratería</vt:lpstr>
      <vt:lpstr>Accidentalidad Vial</vt:lpstr>
      <vt:lpstr>Trans. Carga Accidentalidad</vt:lpstr>
      <vt:lpstr>Portal Logístico de Colombi (2</vt:lpstr>
      <vt:lpstr>Portal Logístico de Colombia</vt:lpstr>
      <vt:lpstr>Competitividad</vt:lpstr>
      <vt:lpstr>Índ. Desempeño Logístico</vt:lpstr>
      <vt:lpstr>Observatorio Nacional Logística</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proyectos1</dc:creator>
  <cp:keywords/>
  <dc:description/>
  <cp:lastModifiedBy>ASISINVESTIGACIONES</cp:lastModifiedBy>
  <cp:revision/>
  <cp:lastPrinted>2022-10-24T14:48:39Z</cp:lastPrinted>
  <dcterms:created xsi:type="dcterms:W3CDTF">2012-02-10T16:12:32Z</dcterms:created>
  <dcterms:modified xsi:type="dcterms:W3CDTF">2023-06-21T13:39:24Z</dcterms:modified>
  <cp:category/>
  <cp:contentStatus/>
</cp:coreProperties>
</file>